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EFB" lockStructure="1"/>
  <bookViews>
    <workbookView xWindow="8100" yWindow="1008" windowWidth="15864" windowHeight="7128" tabRatio="871" activeTab="5"/>
  </bookViews>
  <sheets>
    <sheet name="申し込み方法" sheetId="10" r:id="rId1"/>
    <sheet name="選手情報打ち込み男子" sheetId="5" r:id="rId2"/>
    <sheet name="選手情報打ち込み女子" sheetId="8" r:id="rId3"/>
    <sheet name="データとりまとめシート" sheetId="1" r:id="rId4"/>
    <sheet name="市中学校記録会　参加申込書男子" sheetId="2" r:id="rId5"/>
    <sheet name="市中学校記録会　参加申込書女子" sheetId="9" r:id="rId6"/>
  </sheets>
  <definedNames>
    <definedName name="_xlnm.Print_Area" localSheetId="3">データとりまとめシート!$A$1:$S$69</definedName>
    <definedName name="_xlnm.Print_Area" localSheetId="5">'市中学校記録会　参加申込書女子'!$A$1:$N$46</definedName>
    <definedName name="_xlnm.Print_Area" localSheetId="4">'市中学校記録会　参加申込書男子'!$A$1:$N$50</definedName>
  </definedNames>
  <calcPr calcId="145621"/>
</workbook>
</file>

<file path=xl/calcChain.xml><?xml version="1.0" encoding="utf-8"?>
<calcChain xmlns="http://schemas.openxmlformats.org/spreadsheetml/2006/main">
  <c r="F15" i="9" l="1"/>
  <c r="F14" i="9"/>
  <c r="G39" i="9"/>
  <c r="F39" i="9"/>
  <c r="B39" i="9"/>
  <c r="E39" i="9" s="1"/>
  <c r="G36" i="9"/>
  <c r="F36" i="9"/>
  <c r="B36" i="9"/>
  <c r="E36" i="9" s="1"/>
  <c r="G33" i="9"/>
  <c r="F33" i="9"/>
  <c r="B33" i="9"/>
  <c r="D33" i="9" s="1"/>
  <c r="G30" i="9"/>
  <c r="F30" i="9"/>
  <c r="B30" i="9"/>
  <c r="E30" i="9" s="1"/>
  <c r="G27" i="9"/>
  <c r="F27" i="9"/>
  <c r="B27" i="9"/>
  <c r="C27" i="9" s="1"/>
  <c r="G24" i="9"/>
  <c r="F24" i="9"/>
  <c r="B24" i="9"/>
  <c r="D24" i="9" s="1"/>
  <c r="G42" i="9"/>
  <c r="F42" i="9"/>
  <c r="B42" i="9"/>
  <c r="E42" i="9" s="1"/>
  <c r="E14" i="2"/>
  <c r="E15" i="2"/>
  <c r="G42" i="2"/>
  <c r="F42" i="2"/>
  <c r="B42" i="2"/>
  <c r="E42" i="2" s="1"/>
  <c r="G51" i="2"/>
  <c r="F51" i="2"/>
  <c r="B51" i="2"/>
  <c r="E51" i="2" s="1"/>
  <c r="G48" i="2"/>
  <c r="F48" i="2"/>
  <c r="B48" i="2"/>
  <c r="E48" i="2" s="1"/>
  <c r="G45" i="2"/>
  <c r="F45" i="2"/>
  <c r="B45" i="2"/>
  <c r="E45" i="2" s="1"/>
  <c r="G39" i="2"/>
  <c r="F39" i="2"/>
  <c r="B39" i="2"/>
  <c r="E39" i="2" s="1"/>
  <c r="G36" i="2"/>
  <c r="F36" i="2"/>
  <c r="B36" i="2"/>
  <c r="C36" i="2" s="1"/>
  <c r="G33" i="2"/>
  <c r="F33" i="2"/>
  <c r="B33" i="2"/>
  <c r="E33" i="2" s="1"/>
  <c r="G30" i="2"/>
  <c r="F30" i="2"/>
  <c r="B30" i="2"/>
  <c r="C30" i="2" s="1"/>
  <c r="G27" i="2"/>
  <c r="F27" i="2"/>
  <c r="B27" i="2"/>
  <c r="E27" i="2" s="1"/>
  <c r="G24" i="2"/>
  <c r="F24" i="2"/>
  <c r="B24" i="2"/>
  <c r="E24" i="2" s="1"/>
  <c r="C40" i="1"/>
  <c r="G40" i="1" s="1"/>
  <c r="C37" i="1"/>
  <c r="I37" i="1" s="1"/>
  <c r="C34" i="1"/>
  <c r="F34" i="1" s="1"/>
  <c r="M31" i="1"/>
  <c r="R31" i="1" s="1"/>
  <c r="C31" i="1"/>
  <c r="I31" i="1" s="1"/>
  <c r="M28" i="1"/>
  <c r="O28" i="1" s="1"/>
  <c r="C28" i="1"/>
  <c r="E28" i="1" s="1"/>
  <c r="M25" i="1"/>
  <c r="S25" i="1" s="1"/>
  <c r="C25" i="1"/>
  <c r="G25" i="1" s="1"/>
  <c r="M22" i="1"/>
  <c r="Q22" i="1" s="1"/>
  <c r="C22" i="1"/>
  <c r="E22" i="1" s="1"/>
  <c r="M19" i="1"/>
  <c r="O19" i="1" s="1"/>
  <c r="C19" i="1"/>
  <c r="I19" i="1" s="1"/>
  <c r="M16" i="1"/>
  <c r="S16" i="1" s="1"/>
  <c r="C16" i="1"/>
  <c r="G16" i="1" s="1"/>
  <c r="M13" i="1"/>
  <c r="S13" i="1" s="1"/>
  <c r="C13" i="1"/>
  <c r="G13" i="1" s="1"/>
  <c r="C39" i="9" l="1"/>
  <c r="D39" i="9"/>
  <c r="C36" i="9"/>
  <c r="D36" i="9"/>
  <c r="D30" i="9"/>
  <c r="C33" i="9"/>
  <c r="E33" i="9"/>
  <c r="C30" i="9"/>
  <c r="D27" i="9"/>
  <c r="E27" i="9"/>
  <c r="C24" i="9"/>
  <c r="E24" i="9"/>
  <c r="C42" i="9"/>
  <c r="D42" i="9"/>
  <c r="D42" i="2"/>
  <c r="C42" i="2"/>
  <c r="D51" i="2"/>
  <c r="C51" i="2"/>
  <c r="C48" i="2"/>
  <c r="D48" i="2"/>
  <c r="D45" i="2"/>
  <c r="C45" i="2"/>
  <c r="C39" i="2"/>
  <c r="D39" i="2"/>
  <c r="D36" i="2"/>
  <c r="E36" i="2"/>
  <c r="C33" i="2"/>
  <c r="D33" i="2"/>
  <c r="E30" i="2"/>
  <c r="D30" i="2"/>
  <c r="D27" i="2"/>
  <c r="C27" i="2"/>
  <c r="C24" i="2"/>
  <c r="D24" i="2"/>
  <c r="E40" i="1"/>
  <c r="F40" i="1"/>
  <c r="H40" i="1"/>
  <c r="I40" i="1"/>
  <c r="E37" i="1"/>
  <c r="F37" i="1"/>
  <c r="G37" i="1"/>
  <c r="H37" i="1"/>
  <c r="P25" i="1"/>
  <c r="F22" i="1"/>
  <c r="I34" i="1"/>
  <c r="H16" i="1"/>
  <c r="R22" i="1"/>
  <c r="Q25" i="1"/>
  <c r="G34" i="1"/>
  <c r="H34" i="1"/>
  <c r="E34" i="1"/>
  <c r="G22" i="1"/>
  <c r="O31" i="1"/>
  <c r="E31" i="1"/>
  <c r="F31" i="1"/>
  <c r="G31" i="1"/>
  <c r="S31" i="1"/>
  <c r="H31" i="1"/>
  <c r="Q31" i="1"/>
  <c r="P31" i="1"/>
  <c r="R28" i="1"/>
  <c r="G28" i="1"/>
  <c r="S28" i="1"/>
  <c r="H28" i="1"/>
  <c r="I28" i="1"/>
  <c r="Q28" i="1"/>
  <c r="P28" i="1"/>
  <c r="F28" i="1"/>
  <c r="E25" i="1"/>
  <c r="H25" i="1"/>
  <c r="I25" i="1"/>
  <c r="O25" i="1"/>
  <c r="F25" i="1"/>
  <c r="R25" i="1"/>
  <c r="S22" i="1"/>
  <c r="H22" i="1"/>
  <c r="I22" i="1"/>
  <c r="O22" i="1"/>
  <c r="P22" i="1"/>
  <c r="P19" i="1"/>
  <c r="E19" i="1"/>
  <c r="Q19" i="1"/>
  <c r="F19" i="1"/>
  <c r="R19" i="1"/>
  <c r="G19" i="1"/>
  <c r="S19" i="1"/>
  <c r="H19" i="1"/>
  <c r="I16" i="1"/>
  <c r="O16" i="1"/>
  <c r="P16" i="1"/>
  <c r="E16" i="1"/>
  <c r="Q16" i="1"/>
  <c r="F16" i="1"/>
  <c r="R16" i="1"/>
  <c r="H13" i="1"/>
  <c r="I13" i="1"/>
  <c r="O13" i="1"/>
  <c r="P13" i="1"/>
  <c r="E13" i="1"/>
  <c r="Q13" i="1"/>
  <c r="F13" i="1"/>
  <c r="R13" i="1"/>
  <c r="M51" i="1"/>
  <c r="M52" i="1"/>
  <c r="M53" i="1"/>
  <c r="M54" i="1"/>
  <c r="M55" i="1"/>
  <c r="M56" i="1"/>
  <c r="M57" i="1"/>
  <c r="M58" i="1"/>
  <c r="M59" i="1"/>
  <c r="M60" i="1"/>
  <c r="C69" i="1"/>
  <c r="C68" i="1"/>
  <c r="C67" i="1"/>
  <c r="C66" i="1"/>
  <c r="C65" i="1"/>
  <c r="C64" i="1"/>
  <c r="C63" i="1"/>
  <c r="C62" i="1"/>
  <c r="C61" i="1"/>
  <c r="C60" i="1"/>
  <c r="M27" i="9" l="1"/>
  <c r="E17" i="2" l="1"/>
  <c r="F17" i="9"/>
  <c r="I36" i="9"/>
  <c r="J36" i="9" s="1"/>
  <c r="M36" i="9"/>
  <c r="N36" i="9"/>
  <c r="I37" i="9"/>
  <c r="J37" i="9" s="1"/>
  <c r="M37" i="9"/>
  <c r="N37" i="9"/>
  <c r="I38" i="9"/>
  <c r="J38" i="9" s="1"/>
  <c r="M38" i="9"/>
  <c r="N38" i="9"/>
  <c r="I39" i="9"/>
  <c r="K39" i="9" s="1"/>
  <c r="M39" i="9"/>
  <c r="N39" i="9"/>
  <c r="I40" i="9"/>
  <c r="K40" i="9" s="1"/>
  <c r="M40" i="9"/>
  <c r="N40" i="9"/>
  <c r="I41" i="9"/>
  <c r="J41" i="9" s="1"/>
  <c r="M41" i="9"/>
  <c r="N41" i="9"/>
  <c r="I42" i="9"/>
  <c r="J42" i="9" s="1"/>
  <c r="M42" i="9"/>
  <c r="N42" i="9"/>
  <c r="I43" i="9"/>
  <c r="K43" i="9" s="1"/>
  <c r="M43" i="9"/>
  <c r="N43" i="9"/>
  <c r="I44" i="9"/>
  <c r="K44" i="9" s="1"/>
  <c r="M44" i="9"/>
  <c r="N44" i="9"/>
  <c r="N35" i="9"/>
  <c r="M35" i="9"/>
  <c r="I35" i="9"/>
  <c r="J35" i="9" s="1"/>
  <c r="I43" i="2"/>
  <c r="J43" i="2" s="1"/>
  <c r="M43" i="2"/>
  <c r="N43" i="2"/>
  <c r="I44" i="2"/>
  <c r="L44" i="2" s="1"/>
  <c r="M44" i="2"/>
  <c r="N44" i="2"/>
  <c r="I45" i="2"/>
  <c r="K45" i="2" s="1"/>
  <c r="M45" i="2"/>
  <c r="N45" i="2"/>
  <c r="I46" i="2"/>
  <c r="K46" i="2" s="1"/>
  <c r="M46" i="2"/>
  <c r="N46" i="2"/>
  <c r="I47" i="2"/>
  <c r="J47" i="2" s="1"/>
  <c r="M47" i="2"/>
  <c r="N47" i="2"/>
  <c r="I48" i="2"/>
  <c r="J48" i="2" s="1"/>
  <c r="M48" i="2"/>
  <c r="N48" i="2"/>
  <c r="I49" i="2"/>
  <c r="K49" i="2" s="1"/>
  <c r="M49" i="2"/>
  <c r="N49" i="2"/>
  <c r="I50" i="2"/>
  <c r="K50" i="2" s="1"/>
  <c r="M50" i="2"/>
  <c r="N50" i="2"/>
  <c r="I42" i="2"/>
  <c r="J42" i="2" s="1"/>
  <c r="M42" i="2"/>
  <c r="N42" i="2"/>
  <c r="I41" i="2"/>
  <c r="L41" i="2" s="1"/>
  <c r="M41" i="2"/>
  <c r="N41" i="2"/>
  <c r="G41" i="2"/>
  <c r="L40" i="9" l="1"/>
  <c r="S56" i="1"/>
  <c r="P56" i="1"/>
  <c r="Q56" i="1"/>
  <c r="R56" i="1"/>
  <c r="O57" i="1"/>
  <c r="P57" i="1"/>
  <c r="Q57" i="1"/>
  <c r="R57" i="1"/>
  <c r="O53" i="1"/>
  <c r="Q53" i="1"/>
  <c r="P53" i="1"/>
  <c r="R53" i="1"/>
  <c r="O54" i="1"/>
  <c r="R54" i="1"/>
  <c r="P54" i="1"/>
  <c r="Q54" i="1"/>
  <c r="Q55" i="1"/>
  <c r="R55" i="1"/>
  <c r="P55" i="1"/>
  <c r="S59" i="1"/>
  <c r="Q59" i="1"/>
  <c r="R59" i="1"/>
  <c r="P59" i="1"/>
  <c r="O58" i="1"/>
  <c r="R58" i="1"/>
  <c r="P58" i="1"/>
  <c r="Q58" i="1"/>
  <c r="O60" i="1"/>
  <c r="Q60" i="1"/>
  <c r="R60" i="1"/>
  <c r="P60" i="1"/>
  <c r="S51" i="1"/>
  <c r="Q51" i="1"/>
  <c r="R51" i="1"/>
  <c r="P51" i="1"/>
  <c r="O52" i="1"/>
  <c r="Q52" i="1"/>
  <c r="R52" i="1"/>
  <c r="P52" i="1"/>
  <c r="O51" i="1"/>
  <c r="E69" i="1"/>
  <c r="I69" i="1"/>
  <c r="F69" i="1"/>
  <c r="G69" i="1"/>
  <c r="H69" i="1"/>
  <c r="E68" i="1"/>
  <c r="H68" i="1"/>
  <c r="G68" i="1"/>
  <c r="I68" i="1"/>
  <c r="F68" i="1"/>
  <c r="G67" i="1"/>
  <c r="H67" i="1"/>
  <c r="F67" i="1"/>
  <c r="I67" i="1"/>
  <c r="E65" i="1"/>
  <c r="I65" i="1"/>
  <c r="F65" i="1"/>
  <c r="G65" i="1"/>
  <c r="H65" i="1"/>
  <c r="E66" i="1"/>
  <c r="I66" i="1"/>
  <c r="H66" i="1"/>
  <c r="G66" i="1"/>
  <c r="F66" i="1"/>
  <c r="G62" i="1"/>
  <c r="I62" i="1"/>
  <c r="F62" i="1"/>
  <c r="H62" i="1"/>
  <c r="E63" i="1"/>
  <c r="G63" i="1"/>
  <c r="H63" i="1"/>
  <c r="F63" i="1"/>
  <c r="I63" i="1"/>
  <c r="I64" i="1"/>
  <c r="F64" i="1"/>
  <c r="G64" i="1"/>
  <c r="H64" i="1"/>
  <c r="E60" i="1"/>
  <c r="G60" i="1"/>
  <c r="F60" i="1"/>
  <c r="I60" i="1"/>
  <c r="H60" i="1"/>
  <c r="G61" i="1"/>
  <c r="H61" i="1"/>
  <c r="F61" i="1"/>
  <c r="I61" i="1"/>
  <c r="K48" i="2"/>
  <c r="J43" i="9"/>
  <c r="J39" i="9"/>
  <c r="J44" i="9"/>
  <c r="K41" i="2"/>
  <c r="S53" i="1"/>
  <c r="L36" i="9"/>
  <c r="L44" i="9"/>
  <c r="K41" i="9"/>
  <c r="J40" i="9"/>
  <c r="L47" i="2"/>
  <c r="K47" i="2"/>
  <c r="L48" i="2"/>
  <c r="K44" i="2"/>
  <c r="J41" i="2"/>
  <c r="O59" i="1"/>
  <c r="S58" i="1"/>
  <c r="L41" i="9"/>
  <c r="L37" i="9"/>
  <c r="K37" i="9"/>
  <c r="S52" i="1"/>
  <c r="J50" i="2"/>
  <c r="L45" i="2"/>
  <c r="J44" i="2"/>
  <c r="L42" i="9"/>
  <c r="L38" i="9"/>
  <c r="K42" i="9"/>
  <c r="K38" i="9"/>
  <c r="L43" i="9"/>
  <c r="L39" i="9"/>
  <c r="K36" i="9"/>
  <c r="K35" i="9"/>
  <c r="L35" i="9"/>
  <c r="J45" i="2"/>
  <c r="S55" i="1"/>
  <c r="S57" i="1"/>
  <c r="O55" i="1"/>
  <c r="S54" i="1"/>
  <c r="L42" i="2"/>
  <c r="L43" i="2"/>
  <c r="K42" i="2"/>
  <c r="L49" i="2"/>
  <c r="J46" i="2"/>
  <c r="K43" i="2"/>
  <c r="O56" i="1"/>
  <c r="J49" i="2"/>
  <c r="L50" i="2"/>
  <c r="L46" i="2"/>
  <c r="S60" i="1"/>
  <c r="E64" i="1"/>
  <c r="E61" i="1"/>
  <c r="E67" i="1"/>
  <c r="E62" i="1"/>
  <c r="F15" i="2" l="1"/>
  <c r="F17" i="2" s="1"/>
  <c r="F14" i="2"/>
  <c r="F16" i="2" s="1"/>
  <c r="E15" i="9"/>
  <c r="E17" i="9" s="1"/>
  <c r="E14" i="9"/>
  <c r="E16" i="9" s="1"/>
  <c r="G45" i="9"/>
  <c r="G46" i="9"/>
  <c r="G47" i="9"/>
  <c r="G48" i="9"/>
  <c r="G49" i="9"/>
  <c r="N23" i="9"/>
  <c r="N24" i="9"/>
  <c r="N25" i="9"/>
  <c r="N26" i="9"/>
  <c r="N27" i="9"/>
  <c r="N28" i="9"/>
  <c r="N29" i="9"/>
  <c r="N30" i="9"/>
  <c r="N31" i="9"/>
  <c r="N32" i="9"/>
  <c r="N33" i="9"/>
  <c r="N34" i="9"/>
  <c r="G44" i="9"/>
  <c r="G25" i="9"/>
  <c r="G26" i="9"/>
  <c r="G28" i="9"/>
  <c r="G29" i="9"/>
  <c r="G31" i="9"/>
  <c r="G32" i="9"/>
  <c r="G34" i="9"/>
  <c r="G35" i="9"/>
  <c r="G37" i="9"/>
  <c r="G38" i="9"/>
  <c r="G40" i="9"/>
  <c r="G41" i="9"/>
  <c r="G43" i="9"/>
  <c r="G23" i="9"/>
  <c r="F45" i="9"/>
  <c r="F46" i="9"/>
  <c r="F47" i="9"/>
  <c r="F48" i="9"/>
  <c r="F49" i="9"/>
  <c r="M23" i="9"/>
  <c r="M24" i="9"/>
  <c r="M25" i="9"/>
  <c r="M26" i="9"/>
  <c r="M28" i="9"/>
  <c r="M29" i="9"/>
  <c r="M30" i="9"/>
  <c r="M31" i="9"/>
  <c r="M32" i="9"/>
  <c r="M33" i="9"/>
  <c r="M34" i="9"/>
  <c r="B45" i="9"/>
  <c r="D45" i="9" s="1"/>
  <c r="B46" i="9"/>
  <c r="E46" i="9" s="1"/>
  <c r="B47" i="9"/>
  <c r="E47" i="9" s="1"/>
  <c r="B48" i="9"/>
  <c r="E48" i="9" s="1"/>
  <c r="B49" i="9"/>
  <c r="E49" i="9" s="1"/>
  <c r="I23" i="9"/>
  <c r="I24" i="9"/>
  <c r="L24" i="9" s="1"/>
  <c r="I25" i="9"/>
  <c r="K25" i="9" s="1"/>
  <c r="I26" i="9"/>
  <c r="L26" i="9" s="1"/>
  <c r="I27" i="9"/>
  <c r="J27" i="9" s="1"/>
  <c r="I28" i="9"/>
  <c r="K28" i="9" s="1"/>
  <c r="I29" i="9"/>
  <c r="J29" i="9" s="1"/>
  <c r="I30" i="9"/>
  <c r="L30" i="9" s="1"/>
  <c r="I31" i="9"/>
  <c r="J31" i="9" s="1"/>
  <c r="I32" i="9"/>
  <c r="L32" i="9" s="1"/>
  <c r="I33" i="9"/>
  <c r="L33" i="9" s="1"/>
  <c r="I34" i="9"/>
  <c r="K34" i="9" s="1"/>
  <c r="F44" i="9"/>
  <c r="B44" i="9"/>
  <c r="E44" i="9" s="1"/>
  <c r="F25" i="9"/>
  <c r="F26" i="9"/>
  <c r="F28" i="9"/>
  <c r="F29" i="9"/>
  <c r="F31" i="9"/>
  <c r="F32" i="9"/>
  <c r="F34" i="9"/>
  <c r="F35" i="9"/>
  <c r="F37" i="9"/>
  <c r="F38" i="9"/>
  <c r="F40" i="9"/>
  <c r="F41" i="9"/>
  <c r="F43" i="9"/>
  <c r="F23" i="9"/>
  <c r="B25" i="9"/>
  <c r="E25" i="9" s="1"/>
  <c r="B26" i="9"/>
  <c r="E26" i="9" s="1"/>
  <c r="B28" i="9"/>
  <c r="E28" i="9" s="1"/>
  <c r="B29" i="9"/>
  <c r="C29" i="9" s="1"/>
  <c r="B31" i="9"/>
  <c r="D31" i="9" s="1"/>
  <c r="B32" i="9"/>
  <c r="E32" i="9" s="1"/>
  <c r="B34" i="9"/>
  <c r="E34" i="9" s="1"/>
  <c r="B35" i="9"/>
  <c r="D35" i="9" s="1"/>
  <c r="B37" i="9"/>
  <c r="E37" i="9" s="1"/>
  <c r="B38" i="9"/>
  <c r="C38" i="9" s="1"/>
  <c r="B40" i="9"/>
  <c r="C40" i="9" s="1"/>
  <c r="B41" i="9"/>
  <c r="E41" i="9" s="1"/>
  <c r="B43" i="9"/>
  <c r="E43" i="9" s="1"/>
  <c r="B23" i="9"/>
  <c r="E23" i="9" s="1"/>
  <c r="F16" i="9"/>
  <c r="B23" i="2"/>
  <c r="C23" i="2" s="1"/>
  <c r="G52" i="2"/>
  <c r="N23" i="2"/>
  <c r="N24" i="2"/>
  <c r="N25" i="2"/>
  <c r="N26" i="2"/>
  <c r="N27" i="2"/>
  <c r="N28" i="2"/>
  <c r="N29" i="2"/>
  <c r="N30" i="2"/>
  <c r="N31" i="2"/>
  <c r="N32" i="2"/>
  <c r="N33" i="2"/>
  <c r="N34" i="2"/>
  <c r="N35" i="2"/>
  <c r="N36" i="2"/>
  <c r="N37" i="2"/>
  <c r="N38" i="2"/>
  <c r="N39" i="2"/>
  <c r="N40" i="2"/>
  <c r="G50" i="2"/>
  <c r="F52" i="2"/>
  <c r="M23" i="2"/>
  <c r="M24" i="2"/>
  <c r="M25" i="2"/>
  <c r="M26" i="2"/>
  <c r="M27" i="2"/>
  <c r="M28" i="2"/>
  <c r="M29" i="2"/>
  <c r="M30" i="2"/>
  <c r="M31" i="2"/>
  <c r="M32" i="2"/>
  <c r="M33" i="2"/>
  <c r="M34" i="2"/>
  <c r="M35" i="2"/>
  <c r="M36" i="2"/>
  <c r="M37" i="2"/>
  <c r="M38" i="2"/>
  <c r="M39" i="2"/>
  <c r="M40" i="2"/>
  <c r="F50" i="2"/>
  <c r="B52" i="2"/>
  <c r="E52" i="2" s="1"/>
  <c r="I23" i="2"/>
  <c r="L23" i="2" s="1"/>
  <c r="I24" i="2"/>
  <c r="J24" i="2" s="1"/>
  <c r="I25" i="2"/>
  <c r="L25" i="2" s="1"/>
  <c r="I26" i="2"/>
  <c r="L26" i="2" s="1"/>
  <c r="I27" i="2"/>
  <c r="L27" i="2" s="1"/>
  <c r="I28" i="2"/>
  <c r="J28" i="2" s="1"/>
  <c r="I29" i="2"/>
  <c r="K29" i="2" s="1"/>
  <c r="I30" i="2"/>
  <c r="K30" i="2" s="1"/>
  <c r="I31" i="2"/>
  <c r="L31" i="2" s="1"/>
  <c r="I32" i="2"/>
  <c r="L32" i="2" s="1"/>
  <c r="I33" i="2"/>
  <c r="K33" i="2" s="1"/>
  <c r="I34" i="2"/>
  <c r="L34" i="2" s="1"/>
  <c r="I35" i="2"/>
  <c r="L35" i="2" s="1"/>
  <c r="I36" i="2"/>
  <c r="K36" i="2" s="1"/>
  <c r="I37" i="2"/>
  <c r="K37" i="2" s="1"/>
  <c r="I38" i="2"/>
  <c r="L38" i="2" s="1"/>
  <c r="I39" i="2"/>
  <c r="K39" i="2" s="1"/>
  <c r="I40" i="2"/>
  <c r="K40" i="2" s="1"/>
  <c r="B50" i="2"/>
  <c r="C50" i="2" s="1"/>
  <c r="G25" i="2"/>
  <c r="G26" i="2"/>
  <c r="G28" i="2"/>
  <c r="G29" i="2"/>
  <c r="G31" i="2"/>
  <c r="G32" i="2"/>
  <c r="G34" i="2"/>
  <c r="G35" i="2"/>
  <c r="G37" i="2"/>
  <c r="G38" i="2"/>
  <c r="G40" i="2"/>
  <c r="G43" i="2"/>
  <c r="G44" i="2"/>
  <c r="G46" i="2"/>
  <c r="G47" i="2"/>
  <c r="G49" i="2"/>
  <c r="G23" i="2"/>
  <c r="F23" i="2"/>
  <c r="F25" i="2"/>
  <c r="F26" i="2"/>
  <c r="F28" i="2"/>
  <c r="F29" i="2"/>
  <c r="F31" i="2"/>
  <c r="F32" i="2"/>
  <c r="F34" i="2"/>
  <c r="F35" i="2"/>
  <c r="F37" i="2"/>
  <c r="F38" i="2"/>
  <c r="F40" i="2"/>
  <c r="F41" i="2"/>
  <c r="F43" i="2"/>
  <c r="F44" i="2"/>
  <c r="F46" i="2"/>
  <c r="F47" i="2"/>
  <c r="F49" i="2"/>
  <c r="B25" i="2"/>
  <c r="D25" i="2" s="1"/>
  <c r="B26" i="2"/>
  <c r="E26" i="2" s="1"/>
  <c r="B28" i="2"/>
  <c r="C28" i="2" s="1"/>
  <c r="B29" i="2"/>
  <c r="D29" i="2" s="1"/>
  <c r="B31" i="2"/>
  <c r="E31" i="2" s="1"/>
  <c r="B32" i="2"/>
  <c r="C32" i="2" s="1"/>
  <c r="B34" i="2"/>
  <c r="E34" i="2" s="1"/>
  <c r="B35" i="2"/>
  <c r="D35" i="2" s="1"/>
  <c r="B37" i="2"/>
  <c r="D37" i="2" s="1"/>
  <c r="B38" i="2"/>
  <c r="E38" i="2" s="1"/>
  <c r="B40" i="2"/>
  <c r="E40" i="2" s="1"/>
  <c r="B41" i="2"/>
  <c r="D41" i="2" s="1"/>
  <c r="B43" i="2"/>
  <c r="D43" i="2" s="1"/>
  <c r="B44" i="2"/>
  <c r="D44" i="2" s="1"/>
  <c r="B46" i="2"/>
  <c r="C46" i="2" s="1"/>
  <c r="B47" i="2"/>
  <c r="E47" i="2" s="1"/>
  <c r="B49" i="2"/>
  <c r="D49" i="2" s="1"/>
  <c r="C12" i="1"/>
  <c r="E16" i="2"/>
  <c r="M50" i="1"/>
  <c r="M49" i="1"/>
  <c r="M48" i="1"/>
  <c r="M47" i="1"/>
  <c r="C57" i="1"/>
  <c r="M44" i="1"/>
  <c r="M45" i="1"/>
  <c r="M46" i="1"/>
  <c r="M39" i="1"/>
  <c r="M40" i="1"/>
  <c r="M41" i="1"/>
  <c r="M42" i="1"/>
  <c r="M34" i="1"/>
  <c r="M35" i="1"/>
  <c r="M36" i="1"/>
  <c r="M37" i="1"/>
  <c r="M38" i="1"/>
  <c r="M33" i="1"/>
  <c r="M32" i="1"/>
  <c r="M29" i="1"/>
  <c r="C38" i="1"/>
  <c r="C36" i="1"/>
  <c r="C41" i="1"/>
  <c r="C39" i="1"/>
  <c r="C49" i="1"/>
  <c r="C48" i="1"/>
  <c r="C51" i="1"/>
  <c r="C50" i="1"/>
  <c r="C53" i="1"/>
  <c r="C54" i="1"/>
  <c r="C55" i="1"/>
  <c r="C52" i="1"/>
  <c r="C56" i="1"/>
  <c r="C59" i="1"/>
  <c r="C58" i="1"/>
  <c r="M43" i="1"/>
  <c r="M30" i="1"/>
  <c r="M27" i="1"/>
  <c r="M26" i="1"/>
  <c r="M24" i="1"/>
  <c r="M23" i="1"/>
  <c r="M21" i="1"/>
  <c r="M20" i="1"/>
  <c r="M18" i="1"/>
  <c r="M17" i="1"/>
  <c r="M15" i="1"/>
  <c r="M14" i="1"/>
  <c r="M12" i="1"/>
  <c r="C43" i="1"/>
  <c r="C44" i="1"/>
  <c r="C45" i="1"/>
  <c r="C46" i="1"/>
  <c r="C47" i="1"/>
  <c r="C42" i="1"/>
  <c r="C32" i="1"/>
  <c r="C33" i="1"/>
  <c r="C35" i="1"/>
  <c r="C30" i="1"/>
  <c r="C29" i="1"/>
  <c r="C27" i="1"/>
  <c r="C26" i="1"/>
  <c r="C24" i="1"/>
  <c r="C23" i="1"/>
  <c r="C21" i="1"/>
  <c r="C14" i="1"/>
  <c r="C15" i="1"/>
  <c r="C17" i="1"/>
  <c r="C18" i="1"/>
  <c r="C20" i="1"/>
  <c r="P46" i="1" l="1"/>
  <c r="Q46" i="1"/>
  <c r="R46" i="1"/>
  <c r="Q45" i="1"/>
  <c r="P45" i="1"/>
  <c r="R45" i="1"/>
  <c r="Q50" i="1"/>
  <c r="P50" i="1"/>
  <c r="R50" i="1"/>
  <c r="P47" i="1"/>
  <c r="R47" i="1"/>
  <c r="Q47" i="1"/>
  <c r="P48" i="1"/>
  <c r="Q48" i="1"/>
  <c r="R48" i="1"/>
  <c r="Q49" i="1"/>
  <c r="R49" i="1"/>
  <c r="P49" i="1"/>
  <c r="Q44" i="1"/>
  <c r="R44" i="1"/>
  <c r="P44" i="1"/>
  <c r="P38" i="1"/>
  <c r="Q38" i="1"/>
  <c r="R38" i="1"/>
  <c r="Q39" i="1"/>
  <c r="P39" i="1"/>
  <c r="R39" i="1"/>
  <c r="Q37" i="1"/>
  <c r="P37" i="1"/>
  <c r="R37" i="1"/>
  <c r="R43" i="1"/>
  <c r="P43" i="1"/>
  <c r="Q43" i="1"/>
  <c r="Q42" i="1"/>
  <c r="R42" i="1"/>
  <c r="P42" i="1"/>
  <c r="Q41" i="1"/>
  <c r="R41" i="1"/>
  <c r="P41" i="1"/>
  <c r="Q40" i="1"/>
  <c r="R40" i="1"/>
  <c r="P40" i="1"/>
  <c r="Q35" i="1"/>
  <c r="R35" i="1"/>
  <c r="P35" i="1"/>
  <c r="Q34" i="1"/>
  <c r="R34" i="1"/>
  <c r="P34" i="1"/>
  <c r="Q36" i="1"/>
  <c r="P36" i="1"/>
  <c r="R36" i="1"/>
  <c r="P30" i="1"/>
  <c r="Q30" i="1"/>
  <c r="R30" i="1"/>
  <c r="P29" i="1"/>
  <c r="Q29" i="1"/>
  <c r="R29" i="1"/>
  <c r="P32" i="1"/>
  <c r="Q32" i="1"/>
  <c r="R32" i="1"/>
  <c r="Q33" i="1"/>
  <c r="R33" i="1"/>
  <c r="P33" i="1"/>
  <c r="Q27" i="1"/>
  <c r="R27" i="1"/>
  <c r="P27" i="1"/>
  <c r="Q26" i="1"/>
  <c r="R26" i="1"/>
  <c r="P26" i="1"/>
  <c r="P24" i="1"/>
  <c r="Q24" i="1"/>
  <c r="R24" i="1"/>
  <c r="P23" i="1"/>
  <c r="Q23" i="1"/>
  <c r="R23" i="1"/>
  <c r="Q21" i="1"/>
  <c r="P21" i="1"/>
  <c r="R21" i="1"/>
  <c r="Q20" i="1"/>
  <c r="R20" i="1"/>
  <c r="P20" i="1"/>
  <c r="P18" i="1"/>
  <c r="Q18" i="1"/>
  <c r="R18" i="1"/>
  <c r="Q17" i="1"/>
  <c r="R17" i="1"/>
  <c r="P17" i="1"/>
  <c r="Q15" i="1"/>
  <c r="P15" i="1"/>
  <c r="R15" i="1"/>
  <c r="Q14" i="1"/>
  <c r="R14" i="1"/>
  <c r="P14" i="1"/>
  <c r="R12" i="1"/>
  <c r="Q12" i="1"/>
  <c r="P12" i="1"/>
  <c r="F58" i="1"/>
  <c r="G58" i="1"/>
  <c r="H58" i="1"/>
  <c r="I58" i="1"/>
  <c r="F57" i="1"/>
  <c r="G57" i="1"/>
  <c r="H57" i="1"/>
  <c r="I57" i="1"/>
  <c r="I59" i="1"/>
  <c r="G59" i="1"/>
  <c r="F59" i="1"/>
  <c r="H59" i="1"/>
  <c r="G52" i="1"/>
  <c r="H52" i="1"/>
  <c r="I52" i="1"/>
  <c r="F52" i="1"/>
  <c r="G56" i="1"/>
  <c r="I56" i="1"/>
  <c r="H56" i="1"/>
  <c r="F56" i="1"/>
  <c r="F55" i="1"/>
  <c r="G55" i="1"/>
  <c r="H55" i="1"/>
  <c r="I55" i="1"/>
  <c r="F54" i="1"/>
  <c r="G54" i="1"/>
  <c r="H54" i="1"/>
  <c r="I54" i="1"/>
  <c r="G53" i="1"/>
  <c r="H53" i="1"/>
  <c r="I53" i="1"/>
  <c r="F53" i="1"/>
  <c r="G47" i="1"/>
  <c r="H47" i="1"/>
  <c r="F47" i="1"/>
  <c r="I47" i="1"/>
  <c r="F49" i="1"/>
  <c r="H49" i="1"/>
  <c r="I49" i="1"/>
  <c r="G49" i="1"/>
  <c r="H50" i="1"/>
  <c r="G50" i="1"/>
  <c r="F50" i="1"/>
  <c r="I50" i="1"/>
  <c r="H51" i="1"/>
  <c r="F51" i="1"/>
  <c r="I51" i="1"/>
  <c r="G51" i="1"/>
  <c r="I48" i="1"/>
  <c r="G48" i="1"/>
  <c r="F48" i="1"/>
  <c r="H48" i="1"/>
  <c r="G42" i="1"/>
  <c r="I42" i="1"/>
  <c r="H42" i="1"/>
  <c r="F42" i="1"/>
  <c r="G46" i="1"/>
  <c r="F46" i="1"/>
  <c r="H46" i="1"/>
  <c r="I46" i="1"/>
  <c r="I43" i="1"/>
  <c r="G43" i="1"/>
  <c r="H43" i="1"/>
  <c r="F43" i="1"/>
  <c r="H45" i="1"/>
  <c r="I45" i="1"/>
  <c r="G45" i="1"/>
  <c r="F45" i="1"/>
  <c r="I44" i="1"/>
  <c r="G44" i="1"/>
  <c r="H44" i="1"/>
  <c r="F44" i="1"/>
  <c r="I38" i="1"/>
  <c r="G38" i="1"/>
  <c r="H38" i="1"/>
  <c r="F38" i="1"/>
  <c r="G35" i="1"/>
  <c r="H35" i="1"/>
  <c r="I35" i="1"/>
  <c r="F35" i="1"/>
  <c r="G39" i="1"/>
  <c r="F39" i="1"/>
  <c r="I39" i="1"/>
  <c r="H39" i="1"/>
  <c r="F41" i="1"/>
  <c r="I41" i="1"/>
  <c r="G41" i="1"/>
  <c r="H41" i="1"/>
  <c r="H36" i="1"/>
  <c r="G36" i="1"/>
  <c r="I36" i="1"/>
  <c r="F36" i="1"/>
  <c r="F33" i="1"/>
  <c r="G33" i="1"/>
  <c r="I33" i="1"/>
  <c r="H33" i="1"/>
  <c r="G32" i="1"/>
  <c r="H32" i="1"/>
  <c r="I32" i="1"/>
  <c r="F32" i="1"/>
  <c r="F27" i="1"/>
  <c r="G27" i="1"/>
  <c r="H27" i="1"/>
  <c r="I27" i="1"/>
  <c r="G29" i="1"/>
  <c r="H29" i="1"/>
  <c r="F29" i="1"/>
  <c r="I29" i="1"/>
  <c r="H30" i="1"/>
  <c r="I30" i="1"/>
  <c r="F30" i="1"/>
  <c r="G30" i="1"/>
  <c r="F26" i="1"/>
  <c r="I26" i="1"/>
  <c r="G26" i="1"/>
  <c r="H26" i="1"/>
  <c r="G24" i="1"/>
  <c r="I24" i="1"/>
  <c r="F24" i="1"/>
  <c r="H24" i="1"/>
  <c r="F23" i="1"/>
  <c r="H23" i="1"/>
  <c r="G23" i="1"/>
  <c r="I23" i="1"/>
  <c r="F21" i="1"/>
  <c r="G21" i="1"/>
  <c r="H21" i="1"/>
  <c r="I21" i="1"/>
  <c r="I20" i="1"/>
  <c r="G20" i="1"/>
  <c r="H20" i="1"/>
  <c r="F20" i="1"/>
  <c r="G18" i="1"/>
  <c r="I18" i="1"/>
  <c r="H18" i="1"/>
  <c r="F18" i="1"/>
  <c r="G17" i="1"/>
  <c r="H17" i="1"/>
  <c r="I17" i="1"/>
  <c r="F17" i="1"/>
  <c r="I15" i="1"/>
  <c r="G15" i="1"/>
  <c r="H15" i="1"/>
  <c r="F15" i="1"/>
  <c r="G14" i="1"/>
  <c r="H14" i="1"/>
  <c r="F14" i="1"/>
  <c r="I14" i="1"/>
  <c r="G12" i="1"/>
  <c r="H12" i="1"/>
  <c r="F12" i="1"/>
  <c r="I12" i="1"/>
  <c r="K23" i="9"/>
  <c r="L23" i="9"/>
  <c r="C32" i="9"/>
  <c r="S50" i="1"/>
  <c r="O50" i="1"/>
  <c r="J38" i="2"/>
  <c r="C25" i="9"/>
  <c r="J32" i="2"/>
  <c r="J25" i="9"/>
  <c r="E30" i="1"/>
  <c r="S20" i="1"/>
  <c r="O20" i="1"/>
  <c r="E36" i="1"/>
  <c r="S42" i="1"/>
  <c r="O42" i="1"/>
  <c r="E57" i="1"/>
  <c r="E43" i="1"/>
  <c r="E53" i="1"/>
  <c r="E32" i="1"/>
  <c r="E58" i="1"/>
  <c r="O48" i="1"/>
  <c r="S48" i="1"/>
  <c r="L25" i="9"/>
  <c r="E24" i="1"/>
  <c r="E42" i="1"/>
  <c r="O15" i="1"/>
  <c r="S15" i="1"/>
  <c r="E59" i="1"/>
  <c r="E48" i="1"/>
  <c r="S36" i="1"/>
  <c r="O36" i="1"/>
  <c r="O39" i="1"/>
  <c r="S39" i="1"/>
  <c r="S49" i="1"/>
  <c r="O49" i="1"/>
  <c r="E15" i="1"/>
  <c r="E54" i="1"/>
  <c r="E35" i="1"/>
  <c r="S33" i="1"/>
  <c r="O33" i="1"/>
  <c r="E23" i="1"/>
  <c r="S14" i="1"/>
  <c r="O14" i="1"/>
  <c r="E51" i="1"/>
  <c r="O40" i="1"/>
  <c r="S40" i="1"/>
  <c r="E26" i="1"/>
  <c r="O17" i="1"/>
  <c r="S17" i="1"/>
  <c r="E56" i="1"/>
  <c r="O46" i="1"/>
  <c r="S46" i="1"/>
  <c r="E18" i="1"/>
  <c r="E52" i="1"/>
  <c r="O34" i="1"/>
  <c r="S34" i="1"/>
  <c r="O30" i="1"/>
  <c r="S30" i="1"/>
  <c r="S23" i="1"/>
  <c r="O23" i="1"/>
  <c r="O37" i="1"/>
  <c r="S37" i="1"/>
  <c r="E20" i="1"/>
  <c r="E47" i="1"/>
  <c r="O24" i="1"/>
  <c r="S24" i="1"/>
  <c r="E49" i="1"/>
  <c r="O35" i="1"/>
  <c r="S35" i="1"/>
  <c r="D47" i="2"/>
  <c r="E27" i="1"/>
  <c r="E46" i="1"/>
  <c r="O26" i="1"/>
  <c r="S26" i="1"/>
  <c r="E39" i="1"/>
  <c r="O29" i="1"/>
  <c r="S29" i="1"/>
  <c r="O45" i="1"/>
  <c r="S45" i="1"/>
  <c r="K32" i="9"/>
  <c r="E17" i="1"/>
  <c r="E29" i="1"/>
  <c r="E45" i="1"/>
  <c r="O18" i="1"/>
  <c r="S18" i="1"/>
  <c r="O27" i="1"/>
  <c r="S27" i="1"/>
  <c r="E55" i="1"/>
  <c r="E41" i="1"/>
  <c r="O44" i="1"/>
  <c r="S44" i="1"/>
  <c r="E44" i="1"/>
  <c r="O32" i="1"/>
  <c r="S32" i="1"/>
  <c r="E14" i="1"/>
  <c r="O43" i="1"/>
  <c r="S43" i="1"/>
  <c r="E38" i="1"/>
  <c r="O41" i="1"/>
  <c r="S41" i="1"/>
  <c r="S47" i="1"/>
  <c r="O47" i="1"/>
  <c r="E12" i="1"/>
  <c r="K25" i="2"/>
  <c r="E21" i="1"/>
  <c r="E33" i="1"/>
  <c r="S12" i="1"/>
  <c r="O12" i="1"/>
  <c r="O21" i="1"/>
  <c r="S21" i="1"/>
  <c r="K32" i="2"/>
  <c r="E50" i="1"/>
  <c r="O38" i="1"/>
  <c r="S38" i="1"/>
  <c r="L33" i="2"/>
  <c r="D43" i="9"/>
  <c r="C44" i="2"/>
  <c r="C41" i="2"/>
  <c r="K28" i="2"/>
  <c r="E50" i="2"/>
  <c r="J37" i="2"/>
  <c r="D40" i="2"/>
  <c r="C43" i="2"/>
  <c r="J33" i="2"/>
  <c r="D37" i="9"/>
  <c r="K38" i="2"/>
  <c r="J25" i="2"/>
  <c r="J29" i="2"/>
  <c r="L40" i="2"/>
  <c r="J40" i="2"/>
  <c r="L28" i="9"/>
  <c r="C40" i="2"/>
  <c r="D38" i="9"/>
  <c r="D23" i="2"/>
  <c r="E43" i="2"/>
  <c r="C49" i="9"/>
  <c r="D25" i="9"/>
  <c r="J23" i="9"/>
  <c r="L24" i="2"/>
  <c r="L37" i="2"/>
  <c r="D29" i="9"/>
  <c r="L27" i="9"/>
  <c r="L28" i="2"/>
  <c r="D23" i="9"/>
  <c r="J33" i="9"/>
  <c r="D26" i="2"/>
  <c r="J34" i="2"/>
  <c r="K33" i="9"/>
  <c r="L34" i="9"/>
  <c r="K27" i="9"/>
  <c r="J32" i="9"/>
  <c r="K34" i="2"/>
  <c r="J30" i="2"/>
  <c r="C23" i="9"/>
  <c r="C43" i="9"/>
  <c r="D52" i="2"/>
  <c r="L30" i="2"/>
  <c r="K30" i="9"/>
  <c r="J30" i="9"/>
  <c r="L29" i="9"/>
  <c r="K29" i="9"/>
  <c r="C48" i="9"/>
  <c r="D48" i="9"/>
  <c r="D46" i="9"/>
  <c r="C46" i="9"/>
  <c r="C45" i="9"/>
  <c r="E45" i="9"/>
  <c r="D44" i="9"/>
  <c r="C44" i="9"/>
  <c r="D41" i="9"/>
  <c r="C41" i="9"/>
  <c r="D40" i="9"/>
  <c r="E40" i="9"/>
  <c r="C37" i="9"/>
  <c r="C35" i="9"/>
  <c r="C34" i="9"/>
  <c r="D34" i="9"/>
  <c r="C31" i="9"/>
  <c r="E31" i="9"/>
  <c r="E29" i="9"/>
  <c r="D28" i="9"/>
  <c r="C28" i="9"/>
  <c r="D38" i="2"/>
  <c r="C49" i="2"/>
  <c r="E49" i="2"/>
  <c r="J36" i="2"/>
  <c r="L29" i="2"/>
  <c r="J27" i="2"/>
  <c r="K27" i="2"/>
  <c r="J26" i="2"/>
  <c r="K26" i="2"/>
  <c r="C52" i="2"/>
  <c r="E44" i="2"/>
  <c r="C47" i="2"/>
  <c r="C35" i="2"/>
  <c r="E35" i="2"/>
  <c r="D34" i="2"/>
  <c r="D31" i="2"/>
  <c r="C31" i="2"/>
  <c r="E28" i="2"/>
  <c r="D28" i="2"/>
  <c r="C26" i="2"/>
  <c r="C29" i="2"/>
  <c r="C18" i="2"/>
  <c r="C18" i="9" s="1"/>
  <c r="K31" i="9"/>
  <c r="J39" i="2"/>
  <c r="E29" i="2"/>
  <c r="E37" i="2"/>
  <c r="C34" i="2"/>
  <c r="J34" i="9"/>
  <c r="L36" i="2"/>
  <c r="J24" i="9"/>
  <c r="K31" i="2"/>
  <c r="C38" i="2"/>
  <c r="K26" i="9"/>
  <c r="L31" i="9"/>
  <c r="E38" i="9"/>
  <c r="C47" i="9"/>
  <c r="D49" i="9"/>
  <c r="E46" i="2"/>
  <c r="E35" i="9"/>
  <c r="K24" i="2"/>
  <c r="C26" i="9"/>
  <c r="J26" i="9"/>
  <c r="D47" i="9"/>
  <c r="J23" i="2"/>
  <c r="D50" i="2"/>
  <c r="D46" i="2"/>
  <c r="J31" i="2"/>
  <c r="J28" i="9"/>
  <c r="E32" i="2"/>
  <c r="K35" i="2"/>
  <c r="E41" i="2"/>
  <c r="L39" i="2"/>
  <c r="D26" i="9"/>
  <c r="D32" i="9"/>
  <c r="E25" i="2"/>
  <c r="C25" i="2"/>
  <c r="C37" i="2"/>
  <c r="K24" i="9"/>
  <c r="E23" i="2"/>
  <c r="D32" i="2"/>
  <c r="K23" i="2"/>
  <c r="J35" i="2"/>
</calcChain>
</file>

<file path=xl/sharedStrings.xml><?xml version="1.0" encoding="utf-8"?>
<sst xmlns="http://schemas.openxmlformats.org/spreadsheetml/2006/main" count="387" uniqueCount="116">
  <si>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</si>
  <si>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</si>
  <si>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</si>
  <si>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</si>
  <si>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共通110mH</t>
    <rPh sb="0" eb="2">
      <t>キョウツウ</t>
    </rPh>
    <phoneticPr fontId="1"/>
  </si>
  <si>
    <t>共通3000m</t>
    <rPh sb="0" eb="2">
      <t>キョウツウ</t>
    </rPh>
    <phoneticPr fontId="1"/>
  </si>
  <si>
    <t>共通1500m</t>
    <rPh sb="0" eb="2">
      <t>キョウツウ</t>
    </rPh>
    <phoneticPr fontId="1"/>
  </si>
  <si>
    <t>1年1500m</t>
    <rPh sb="1" eb="2">
      <t>ネン</t>
    </rPh>
    <phoneticPr fontId="1"/>
  </si>
  <si>
    <t>共通800m</t>
    <rPh sb="0" eb="2">
      <t>キョウツウ</t>
    </rPh>
    <phoneticPr fontId="1"/>
  </si>
  <si>
    <t>共通400m</t>
    <rPh sb="0" eb="2">
      <t>キョウツウ</t>
    </rPh>
    <phoneticPr fontId="1"/>
  </si>
  <si>
    <t>共通200m</t>
    <rPh sb="0" eb="2">
      <t>キョウツウ</t>
    </rPh>
    <phoneticPr fontId="1"/>
  </si>
  <si>
    <t>3年100m</t>
    <rPh sb="1" eb="2">
      <t>ネン</t>
    </rPh>
    <phoneticPr fontId="1"/>
  </si>
  <si>
    <t>2年100m</t>
    <rPh sb="1" eb="2">
      <t>ネン</t>
    </rPh>
    <phoneticPr fontId="1"/>
  </si>
  <si>
    <t>1年100m</t>
    <rPh sb="1" eb="2">
      <t>ネン</t>
    </rPh>
    <phoneticPr fontId="1"/>
  </si>
  <si>
    <t>共通4×100mＲ</t>
    <rPh sb="0" eb="2">
      <t>キョウツウ</t>
    </rPh>
    <phoneticPr fontId="1"/>
  </si>
  <si>
    <t>共通走高跳</t>
    <rPh sb="0" eb="2">
      <t>キョウツウ</t>
    </rPh>
    <rPh sb="2" eb="3">
      <t>ハシ</t>
    </rPh>
    <rPh sb="3" eb="5">
      <t>タカト</t>
    </rPh>
    <phoneticPr fontId="1"/>
  </si>
  <si>
    <t>共通棒高跳</t>
    <rPh sb="0" eb="2">
      <t>キョウツウ</t>
    </rPh>
    <rPh sb="2" eb="5">
      <t>ボウタカト</t>
    </rPh>
    <phoneticPr fontId="1"/>
  </si>
  <si>
    <t>共通砲丸投</t>
    <rPh sb="0" eb="2">
      <t>キョウツウ</t>
    </rPh>
    <rPh sb="2" eb="5">
      <t>ホウガンナ</t>
    </rPh>
    <phoneticPr fontId="1"/>
  </si>
  <si>
    <t>共通4種競技</t>
    <rPh sb="0" eb="2">
      <t>キョウツウ</t>
    </rPh>
    <rPh sb="3" eb="4">
      <t>シュ</t>
    </rPh>
    <rPh sb="4" eb="6">
      <t>キョウギ</t>
    </rPh>
    <phoneticPr fontId="1"/>
  </si>
  <si>
    <t>共通100mH</t>
    <rPh sb="0" eb="2">
      <t>キョウツウ</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</si>
  <si>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</si>
  <si>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</si>
  <si>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</si>
  <si>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出場しない種目があり、出場枠が余っている場合にもそのセルは空欄のままにしてください。</t>
    <phoneticPr fontId="1"/>
  </si>
  <si>
    <t>共通棒高跳</t>
    <rPh sb="0" eb="2">
      <t>キョウツウ</t>
    </rPh>
    <rPh sb="2" eb="3">
      <t>ボウ</t>
    </rPh>
    <rPh sb="3" eb="5">
      <t>タカト</t>
    </rPh>
    <phoneticPr fontId="1"/>
  </si>
  <si>
    <t>健康診断の結果、異常のないことを認め、申し込みます。</t>
    <rPh sb="0" eb="2">
      <t>ケンコウ</t>
    </rPh>
    <rPh sb="2" eb="4">
      <t>シンダン</t>
    </rPh>
    <rPh sb="5" eb="7">
      <t>ケッカ</t>
    </rPh>
    <rPh sb="8" eb="10">
      <t>イジョウ</t>
    </rPh>
    <rPh sb="16" eb="17">
      <t>ミト</t>
    </rPh>
    <rPh sb="19" eb="20">
      <t>モウ</t>
    </rPh>
    <rPh sb="21" eb="22">
      <t>コ</t>
    </rPh>
    <phoneticPr fontId="1"/>
  </si>
  <si>
    <t>支部</t>
    <rPh sb="0" eb="2">
      <t>シブ</t>
    </rPh>
    <phoneticPr fontId="1"/>
  </si>
  <si>
    <t>千　葉</t>
    <rPh sb="0" eb="1">
      <t>セン</t>
    </rPh>
    <rPh sb="2" eb="3">
      <t>ハ</t>
    </rPh>
    <phoneticPr fontId="1"/>
  </si>
  <si>
    <t>年</t>
    <rPh sb="0" eb="1">
      <t>ネン</t>
    </rPh>
    <phoneticPr fontId="1"/>
  </si>
  <si>
    <t>日</t>
    <rPh sb="0" eb="1">
      <t>ニチ</t>
    </rPh>
    <phoneticPr fontId="1"/>
  </si>
  <si>
    <t>月</t>
    <rPh sb="0" eb="1">
      <t>ガツ</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</si>
  <si>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</si>
  <si>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</si>
  <si>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</si>
  <si>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</si>
  <si>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</si>
  <si>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</si>
  <si>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</si>
  <si>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</si>
  <si>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</si>
  <si>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</si>
  <si>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</si>
  <si>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</si>
  <si>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</si>
  <si>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</si>
  <si>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</si>
  <si>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</si>
  <si>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</si>
  <si>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</si>
  <si>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</si>
  <si>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</si>
  <si>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</si>
  <si>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</si>
  <si>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</si>
  <si>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</si>
  <si>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</si>
  <si>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</si>
  <si>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女子種目</t>
    <rPh sb="0" eb="2">
      <t>ジョシ</t>
    </rPh>
    <rPh sb="2" eb="4">
      <t>シュモク</t>
    </rPh>
    <phoneticPr fontId="1"/>
  </si>
  <si>
    <r>
      <t>※注意　男女それぞれ、左にある種目に出場する選手がいる場合、赤太枠内の</t>
    </r>
    <r>
      <rPr>
        <b/>
        <sz val="11"/>
        <color indexed="8"/>
        <rFont val="ＭＳ Ｐゴシック"/>
        <family val="3"/>
        <charset val="128"/>
      </rPr>
      <t>ナンバー</t>
    </r>
    <r>
      <rPr>
        <sz val="11"/>
        <color theme="1"/>
        <rFont val="ＭＳ Ｐゴシック"/>
        <family val="3"/>
        <charset val="128"/>
        <scheme val="minor"/>
      </rPr>
      <t>、</t>
    </r>
    <r>
      <rPr>
        <b/>
        <sz val="11"/>
        <color indexed="8"/>
        <rFont val="ＭＳ Ｐゴシック"/>
        <family val="3"/>
        <charset val="128"/>
      </rPr>
      <t>申請記録</t>
    </r>
    <r>
      <rPr>
        <sz val="11"/>
        <color indexed="8"/>
        <rFont val="ＭＳ Ｐゴシック"/>
        <family val="3"/>
        <charset val="128"/>
      </rPr>
      <t>のみ</t>
    </r>
    <r>
      <rPr>
        <sz val="11"/>
        <color theme="1"/>
        <rFont val="ＭＳ Ｐゴシック"/>
        <family val="3"/>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</si>
  <si>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</si>
  <si>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4"/>
  </si>
  <si>
    <t>姓</t>
    <rPh sb="0" eb="1">
      <t>セイ</t>
    </rPh>
    <phoneticPr fontId="4"/>
  </si>
  <si>
    <t>名</t>
    <rPh sb="0" eb="1">
      <t>ナ</t>
    </rPh>
    <phoneticPr fontId="4"/>
  </si>
  <si>
    <t>支部</t>
    <rPh sb="0" eb="2">
      <t>シブ</t>
    </rPh>
    <phoneticPr fontId="4"/>
  </si>
  <si>
    <t>所属</t>
    <rPh sb="0" eb="2">
      <t>ショゾク</t>
    </rPh>
    <phoneticPr fontId="4"/>
  </si>
  <si>
    <t>学年</t>
    <rPh sb="0" eb="2">
      <t>ガクネン</t>
    </rPh>
    <phoneticPr fontId="4"/>
  </si>
  <si>
    <t>姓</t>
    <rPh sb="0" eb="1">
      <t>セイ</t>
    </rPh>
    <phoneticPr fontId="1"/>
  </si>
  <si>
    <t>名</t>
    <rPh sb="0" eb="1">
      <t>ナ</t>
    </rPh>
    <phoneticPr fontId="1"/>
  </si>
  <si>
    <t>保護者
承諾</t>
    <rPh sb="0" eb="3">
      <t>ホゴシャ</t>
    </rPh>
    <rPh sb="4" eb="6">
      <t>ショウダク</t>
    </rPh>
    <phoneticPr fontId="1"/>
  </si>
  <si>
    <t>選手情報　「男子」　打ち込みシート</t>
    <rPh sb="0" eb="2">
      <t>センシュ</t>
    </rPh>
    <rPh sb="2" eb="4">
      <t>ジョウホウ</t>
    </rPh>
    <rPh sb="6" eb="8">
      <t>ダンシ</t>
    </rPh>
    <rPh sb="10" eb="11">
      <t>ウ</t>
    </rPh>
    <rPh sb="12" eb="13">
      <t>コ</t>
    </rPh>
    <phoneticPr fontId="1"/>
  </si>
  <si>
    <t>選手情報　「女子」　打ち込みシート</t>
    <rPh sb="0" eb="2">
      <t>センシュ</t>
    </rPh>
    <rPh sb="2" eb="4">
      <t>ジョウホウ</t>
    </rPh>
    <rPh sb="6" eb="8">
      <t>ジョシ</t>
    </rPh>
    <rPh sb="10" eb="11">
      <t>ウ</t>
    </rPh>
    <rPh sb="12" eb="13">
      <t>コ</t>
    </rPh>
    <phoneticPr fontId="1"/>
  </si>
  <si>
    <t>【申し込み方法】</t>
    <rPh sb="1" eb="2">
      <t>モウ</t>
    </rPh>
    <rPh sb="3" eb="4">
      <t>コ</t>
    </rPh>
    <rPh sb="5" eb="7">
      <t>ホウホウ</t>
    </rPh>
    <phoneticPr fontId="7"/>
  </si>
  <si>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7"/>
  </si>
  <si>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19" eb="20">
      <t>カク</t>
    </rPh>
    <phoneticPr fontId="7"/>
  </si>
  <si>
    <t>【申し込みデータ作成方法】</t>
    <rPh sb="1" eb="2">
      <t>モウ</t>
    </rPh>
    <rPh sb="3" eb="4">
      <t>コ</t>
    </rPh>
    <rPh sb="8" eb="10">
      <t>サクセイ</t>
    </rPh>
    <rPh sb="10" eb="12">
      <t>ホウホウ</t>
    </rPh>
    <phoneticPr fontId="7"/>
  </si>
  <si>
    <t>松井</t>
    <rPh sb="0" eb="2">
      <t>マツイ</t>
    </rPh>
    <phoneticPr fontId="7"/>
  </si>
  <si>
    <t>友利</t>
    <rPh sb="0" eb="1">
      <t>トモ</t>
    </rPh>
    <rPh sb="1" eb="2">
      <t>リ</t>
    </rPh>
    <phoneticPr fontId="7"/>
  </si>
  <si>
    <t>千葉</t>
    <rPh sb="0" eb="2">
      <t>チバ</t>
    </rPh>
    <phoneticPr fontId="7"/>
  </si>
  <si>
    <t>大椎</t>
    <rPh sb="0" eb="2">
      <t>オオジ</t>
    </rPh>
    <phoneticPr fontId="7"/>
  </si>
  <si>
    <t>※「支部」；千葉市の場合は「千葉」になります。</t>
    <rPh sb="2" eb="4">
      <t>シブ</t>
    </rPh>
    <rPh sb="6" eb="9">
      <t>チバシ</t>
    </rPh>
    <rPh sb="10" eb="12">
      <t>バアイ</t>
    </rPh>
    <rPh sb="14" eb="16">
      <t>チバ</t>
    </rPh>
    <phoneticPr fontId="7"/>
  </si>
  <si>
    <t>※「所属」；選手登録をした際の所属名になります。（×千葉大椎　×大椎中　　○大椎）</t>
    <rPh sb="2" eb="4">
      <t>ショゾク</t>
    </rPh>
    <rPh sb="6" eb="8">
      <t>センシュ</t>
    </rPh>
    <rPh sb="8" eb="10">
      <t>トウロク</t>
    </rPh>
    <rPh sb="13" eb="14">
      <t>サイ</t>
    </rPh>
    <rPh sb="15" eb="17">
      <t>ショゾク</t>
    </rPh>
    <rPh sb="17" eb="18">
      <t>メイ</t>
    </rPh>
    <rPh sb="26" eb="28">
      <t>チバ</t>
    </rPh>
    <rPh sb="28" eb="30">
      <t>オオジ</t>
    </rPh>
    <rPh sb="32" eb="34">
      <t>オオジ</t>
    </rPh>
    <rPh sb="34" eb="35">
      <t>チュウ</t>
    </rPh>
    <rPh sb="38" eb="40">
      <t>オオジ</t>
    </rPh>
    <phoneticPr fontId="7"/>
  </si>
  <si>
    <t>※いずれも、数字は「半角」でお願いします。</t>
    <rPh sb="6" eb="8">
      <t>スウジ</t>
    </rPh>
    <rPh sb="10" eb="12">
      <t>ハンカク</t>
    </rPh>
    <rPh sb="15" eb="16">
      <t>ネガ</t>
    </rPh>
    <phoneticPr fontId="7"/>
  </si>
  <si>
    <t>　　※赤太枠内のみに記入し、その他のセルには記入しないでください。</t>
    <phoneticPr fontId="7"/>
  </si>
  <si>
    <t>①　「選手情報打ちこみ男子」「選手情報打ちこみ女子」にそれぞれ「ナンバー」「姓」「名」「支部」「所属」「学年」の必要事項を記入する。</t>
    <phoneticPr fontId="7"/>
  </si>
  <si>
    <t>＊＊①～⑤を完了して申し込みデータが完成になります＊＊</t>
    <rPh sb="10" eb="11">
      <t>モウ</t>
    </rPh>
    <rPh sb="12" eb="13">
      <t>コ</t>
    </rPh>
    <phoneticPr fontId="7"/>
  </si>
  <si>
    <t>③　①と②の両方が完了して、申込み完了となります。</t>
    <rPh sb="14" eb="16">
      <t>モウシコ</t>
    </rPh>
    <rPh sb="17" eb="19">
      <t>カンリョウ</t>
    </rPh>
    <phoneticPr fontId="7"/>
  </si>
  <si>
    <t>①　エクセルファイルを添付して下記アドレスまでメールの送信をお願いします。</t>
    <phoneticPr fontId="7"/>
  </si>
  <si>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7"/>
  </si>
  <si>
    <t>②　作成した申し込み用エクセルファイルから参加申込書男子と参加申込書女子のシートを印刷し、</t>
    <phoneticPr fontId="7"/>
  </si>
  <si>
    <t>　　ＴＥＬ　：　０４３－２９５－７２０１　　　ＦＡＸ　：　０４３－２９５－７２０３</t>
    <phoneticPr fontId="7"/>
  </si>
  <si>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7"/>
  </si>
  <si>
    <t>　　申し込み先　：　〒２６７－００６６　千葉市緑区あすみが丘８－２６　千葉市立大椎中学校　松井友利　　（学校番号：中５６）</t>
    <rPh sb="52" eb="54">
      <t>ガッコウ</t>
    </rPh>
    <rPh sb="54" eb="56">
      <t>バンゴウ</t>
    </rPh>
    <phoneticPr fontId="7"/>
  </si>
  <si>
    <t>　　※日付・登録団体名・所属長氏名・記載責任者氏名・記載責任者連絡先・競技役員氏名（最大３名）・個人種目数・リレー出場数</t>
    <phoneticPr fontId="7"/>
  </si>
  <si>
    <t>③　「参加申込書」の男女それぞれのシートにある赤太枠内に必要事項を入力する。</t>
    <rPh sb="10" eb="12">
      <t>ダンジョ</t>
    </rPh>
    <rPh sb="28" eb="30">
      <t>ヒツヨウ</t>
    </rPh>
    <rPh sb="30" eb="32">
      <t>ジコウ</t>
    </rPh>
    <rPh sb="33" eb="35">
      <t>ニュウリョク</t>
    </rPh>
    <phoneticPr fontId="7"/>
  </si>
  <si>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7"/>
  </si>
  <si>
    <t>④　「参加申込書　男子シート」「参加申込書　女子シート」の記載内容にミスがないか確認する。</t>
    <rPh sb="29" eb="31">
      <t>キサイ</t>
    </rPh>
    <rPh sb="31" eb="33">
      <t>ナイヨウ</t>
    </rPh>
    <rPh sb="40" eb="42">
      <t>カクニン</t>
    </rPh>
    <phoneticPr fontId="7"/>
  </si>
  <si>
    <t>⑤　申し込み用ファイルの名前を「半角学校番号・学校名・市中学校記録会」に変更して保存する（例：中56大椎市中学校記録会）。</t>
    <rPh sb="16" eb="18">
      <t>ハンカク</t>
    </rPh>
    <rPh sb="40" eb="42">
      <t>ホゾン</t>
    </rPh>
    <rPh sb="47" eb="48">
      <t>チュウ</t>
    </rPh>
    <rPh sb="50" eb="52">
      <t>オオジ</t>
    </rPh>
    <phoneticPr fontId="7"/>
  </si>
  <si>
    <t>　　その際、メールの件名には「半角学校番号・学校名・市中学校記録会」と入力し送付してください（例：中56大椎市中学校記録会）。</t>
    <rPh sb="10" eb="12">
      <t>ケンメイ</t>
    </rPh>
    <rPh sb="15" eb="17">
      <t>ハンカク</t>
    </rPh>
    <rPh sb="35" eb="37">
      <t>ニュウリョク</t>
    </rPh>
    <rPh sb="49" eb="50">
      <t>チュウ</t>
    </rPh>
    <rPh sb="52" eb="54">
      <t>オオジ</t>
    </rPh>
    <phoneticPr fontId="7"/>
  </si>
  <si>
    <t>ファイル名を　「中○○学校名市中学校記録会」　に変更し、chibacity_trackandfield@yahoo.co.jp　に送信してください。</t>
    <rPh sb="8" eb="9">
      <t>チュウ</t>
    </rPh>
    <rPh sb="24" eb="26">
      <t>ヘンコウ</t>
    </rPh>
    <rPh sb="65" eb="67">
      <t>ソウシン</t>
    </rPh>
    <phoneticPr fontId="1"/>
  </si>
  <si>
    <t>OP棒高跳</t>
    <rPh sb="2" eb="5">
      <t>ボウタカト</t>
    </rPh>
    <phoneticPr fontId="1"/>
  </si>
  <si>
    <t>OP棒高跳</t>
    <rPh sb="2" eb="5">
      <t>ボウタカト</t>
    </rPh>
    <phoneticPr fontId="35"/>
  </si>
  <si>
    <t>姓</t>
    <rPh sb="0" eb="1">
      <t>セイ</t>
    </rPh>
    <phoneticPr fontId="35"/>
  </si>
  <si>
    <t>名</t>
    <rPh sb="0" eb="1">
      <t>メイ</t>
    </rPh>
    <phoneticPr fontId="35"/>
  </si>
  <si>
    <t>学年</t>
    <rPh sb="0" eb="2">
      <t>ガクネン</t>
    </rPh>
    <phoneticPr fontId="35"/>
  </si>
  <si>
    <t>2・3年1500m</t>
    <phoneticPr fontId="1"/>
  </si>
  <si>
    <t>千葉市中学校陸上競技記録会　参加申し込み書　　男子</t>
    <rPh sb="0" eb="2">
      <t>チバ</t>
    </rPh>
    <rPh sb="2" eb="3">
      <t>シ</t>
    </rPh>
    <rPh sb="3" eb="6">
      <t>チュウガッコウ</t>
    </rPh>
    <rPh sb="6" eb="8">
      <t>リクジョウ</t>
    </rPh>
    <rPh sb="8" eb="10">
      <t>キョウギ</t>
    </rPh>
    <rPh sb="10" eb="12">
      <t>キロク</t>
    </rPh>
    <rPh sb="12" eb="13">
      <t>カイ</t>
    </rPh>
    <rPh sb="14" eb="16">
      <t>サンカ</t>
    </rPh>
    <rPh sb="16" eb="17">
      <t>モウ</t>
    </rPh>
    <rPh sb="18" eb="19">
      <t>コ</t>
    </rPh>
    <rPh sb="20" eb="21">
      <t>ショ</t>
    </rPh>
    <rPh sb="23" eb="25">
      <t>ダンシ</t>
    </rPh>
    <phoneticPr fontId="1"/>
  </si>
  <si>
    <t>千葉市中学校陸上競技記録会　参加申し込み書　　女子</t>
    <rPh sb="0" eb="2">
      <t>チバ</t>
    </rPh>
    <rPh sb="2" eb="3">
      <t>シ</t>
    </rPh>
    <rPh sb="3" eb="6">
      <t>チュウガッコウ</t>
    </rPh>
    <rPh sb="6" eb="8">
      <t>リクジョウ</t>
    </rPh>
    <rPh sb="8" eb="10">
      <t>キョウギ</t>
    </rPh>
    <rPh sb="10" eb="12">
      <t>キロク</t>
    </rPh>
    <rPh sb="12" eb="13">
      <t>カイ</t>
    </rPh>
    <rPh sb="14" eb="16">
      <t>サンカ</t>
    </rPh>
    <rPh sb="16" eb="17">
      <t>モウ</t>
    </rPh>
    <rPh sb="18" eb="19">
      <t>コ</t>
    </rPh>
    <rPh sb="20" eb="21">
      <t>ショ</t>
    </rPh>
    <rPh sb="23" eb="25">
      <t>ジョシ</t>
    </rPh>
    <phoneticPr fontId="1"/>
  </si>
  <si>
    <t>共通400mでは、１分２秒33→62.33 のように入力して下さい。</t>
    <rPh sb="0" eb="2">
      <t>キョウツウ</t>
    </rPh>
    <rPh sb="10" eb="11">
      <t>フン</t>
    </rPh>
    <rPh sb="12" eb="13">
      <t>ビョウ</t>
    </rPh>
    <rPh sb="26" eb="28">
      <t>ニュウリョク</t>
    </rPh>
    <rPh sb="30" eb="31">
      <t>クダ</t>
    </rPh>
    <phoneticPr fontId="1"/>
  </si>
  <si>
    <t>支部</t>
    <rPh sb="0" eb="2">
      <t>シブ</t>
    </rPh>
    <phoneticPr fontId="35"/>
  </si>
  <si>
    <t>所属</t>
    <rPh sb="0" eb="2">
      <t>ショゾク</t>
    </rPh>
    <phoneticPr fontId="35"/>
  </si>
  <si>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7" eb="39">
      <t>テイシュツ</t>
    </rPh>
    <phoneticPr fontId="7"/>
  </si>
  <si>
    <t>学校番号</t>
    <rPh sb="0" eb="2">
      <t>ガッコウ</t>
    </rPh>
    <rPh sb="2" eb="4">
      <t>バンゴウ</t>
    </rPh>
    <phoneticPr fontId="1"/>
  </si>
  <si>
    <t>申し込み締切　⇒⇒⇒　5月30日（木）データ17:00必着　一覧表19:00</t>
    <rPh sb="0" eb="1">
      <t>モウ</t>
    </rPh>
    <rPh sb="2" eb="3">
      <t>コ</t>
    </rPh>
    <rPh sb="4" eb="5">
      <t>シ</t>
    </rPh>
    <rPh sb="5" eb="6">
      <t>キ</t>
    </rPh>
    <rPh sb="17" eb="18">
      <t>モク</t>
    </rPh>
    <rPh sb="30" eb="32">
      <t>イチラン</t>
    </rPh>
    <rPh sb="32" eb="33">
      <t>ヒョウ</t>
    </rPh>
    <phoneticPr fontId="7"/>
  </si>
  <si>
    <t>2019　市中学校記録会 申し込みデータとりまとめシート</t>
    <rPh sb="13" eb="14">
      <t>モウ</t>
    </rPh>
    <rPh sb="15" eb="16">
      <t>コ</t>
    </rPh>
    <phoneticPr fontId="1"/>
  </si>
  <si>
    <t>共通走幅跳</t>
    <rPh sb="0" eb="2">
      <t>キョウツウ</t>
    </rPh>
    <rPh sb="2" eb="3">
      <t>ソウ</t>
    </rPh>
    <rPh sb="3" eb="5">
      <t>ハバトビ</t>
    </rPh>
    <phoneticPr fontId="1"/>
  </si>
  <si>
    <t>2019市中学校記録会は、基本的に１校１種目２名までの出場制限です。</t>
    <rPh sb="13" eb="16">
      <t>キホンテキ</t>
    </rPh>
    <rPh sb="18" eb="19">
      <t>コウ</t>
    </rPh>
    <rPh sb="20" eb="22">
      <t>シュモク</t>
    </rPh>
    <rPh sb="23" eb="24">
      <t>メイ</t>
    </rPh>
    <rPh sb="27" eb="29">
      <t>シュツジョウ</t>
    </rPh>
    <rPh sb="29" eb="31">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</si>
</sst>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6">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6"/>
      <name val="ＭＳ Ｐゴシック"/>
      <family val="2"/>
      <charset val="128"/>
      <scheme val="minor"/>
    </font>
  </fonts>
  <fills count="4">
    <fill>
      <patternFill patternType="none"/>
    </fill>
    <fill>
      <patternFill patternType="gray125"/>
    </fill>
    <fill>
      <patternFill patternType="solid">
        <fgColor rgb="FFFFCCCC"/>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style="double">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uble">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n">
        <color theme="1"/>
      </left>
      <right style="thick">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left style="thin">
        <color theme="1"/>
      </left>
      <right style="double">
        <color indexed="64"/>
      </right>
      <top style="thin">
        <color theme="1"/>
      </top>
      <bottom style="thin">
        <color theme="1"/>
      </bottom>
      <diagonal/>
    </border>
    <border>
      <left style="thick">
        <color indexed="64"/>
      </left>
      <right style="thin">
        <color theme="1"/>
      </right>
      <top style="thin">
        <color theme="1"/>
      </top>
      <bottom style="thin">
        <color theme="1"/>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double">
        <color theme="1"/>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style="thin">
        <color theme="1"/>
      </right>
      <top/>
      <bottom style="thin">
        <color theme="1"/>
      </bottom>
      <diagonal/>
    </border>
    <border>
      <left/>
      <right style="thin">
        <color indexed="64"/>
      </right>
      <top style="thin">
        <color theme="1"/>
      </top>
      <bottom style="thin">
        <color theme="1"/>
      </bottom>
      <diagonal/>
    </border>
    <border>
      <left/>
      <right style="medium">
        <color indexed="64"/>
      </right>
      <top style="thin">
        <color theme="1"/>
      </top>
      <bottom/>
      <diagonal/>
    </border>
    <border>
      <left style="medium">
        <color indexed="64"/>
      </left>
      <right style="thin">
        <color theme="1"/>
      </right>
      <top style="thin">
        <color theme="1"/>
      </top>
      <bottom style="medium">
        <color indexed="64"/>
      </bottom>
      <diagonal/>
    </border>
    <border>
      <left style="thin">
        <color theme="1"/>
      </left>
      <right style="thick">
        <color theme="1"/>
      </right>
      <top style="thin">
        <color theme="1"/>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double">
        <color indexed="64"/>
      </right>
      <top style="thin">
        <color theme="1"/>
      </top>
      <bottom style="medium">
        <color indexed="64"/>
      </bottom>
      <diagonal/>
    </border>
    <border>
      <left style="thin">
        <color theme="1"/>
      </left>
      <right style="medium">
        <color indexed="64"/>
      </right>
      <top/>
      <bottom style="thin">
        <color theme="1"/>
      </bottom>
      <diagonal/>
    </border>
    <border>
      <left style="double">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s>
  <cellStyleXfs count="1">
    <xf numFmtId="0" fontId="0" fillId="0" borderId="0">
      <alignment vertical="center"/>
    </xf>
  </cellStyleXfs>
  <cellXfs count="243">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2" borderId="0" xfId="0" applyFill="1" applyAlignment="1">
      <alignment horizontal="center" vertical="center"/>
    </xf>
    <xf numFmtId="0" fontId="0" fillId="0" borderId="16" xfId="0" applyBorder="1" applyAlignment="1">
      <alignment horizontal="centerContinuous" vertical="center"/>
    </xf>
    <xf numFmtId="0" fontId="13" fillId="0" borderId="16" xfId="0" applyFont="1" applyBorder="1" applyAlignment="1">
      <alignment horizontal="centerContinuous" vertical="center"/>
    </xf>
    <xf numFmtId="0" fontId="0" fillId="0" borderId="0" xfId="0" applyFill="1" applyBorder="1" applyAlignment="1">
      <alignment horizontal="center" vertical="center"/>
    </xf>
    <xf numFmtId="0" fontId="13" fillId="0" borderId="0" xfId="0" applyFont="1" applyBorder="1" applyAlignment="1">
      <alignment horizontal="centerContinuous" vertical="center"/>
    </xf>
    <xf numFmtId="0" fontId="0" fillId="0" borderId="0" xfId="0" applyBorder="1" applyAlignment="1">
      <alignment horizontal="centerContinuous" vertical="center"/>
    </xf>
    <xf numFmtId="0" fontId="0" fillId="2" borderId="0" xfId="0" applyFont="1" applyFill="1" applyBorder="1" applyAlignment="1">
      <alignment horizontal="center" vertical="center"/>
    </xf>
    <xf numFmtId="0" fontId="11" fillId="0" borderId="0" xfId="0" applyFont="1" applyAlignment="1">
      <alignment horizontal="center" vertical="center"/>
    </xf>
    <xf numFmtId="0" fontId="14"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5" fillId="0" borderId="0" xfId="0" applyFont="1" applyBorder="1" applyAlignment="1">
      <alignment horizontal="center" vertical="center"/>
    </xf>
    <xf numFmtId="0" fontId="16"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7" fillId="0" borderId="0" xfId="0" applyFont="1" applyAlignment="1">
      <alignment horizontal="centerContinuous" vertical="center"/>
    </xf>
    <xf numFmtId="0" fontId="14" fillId="0" borderId="0" xfId="0" applyFont="1" applyAlignment="1">
      <alignment horizontal="center" vertical="center"/>
    </xf>
    <xf numFmtId="0" fontId="14" fillId="0" borderId="0" xfId="0" applyFont="1" applyAlignment="1">
      <alignment horizontal="center" vertical="center"/>
    </xf>
    <xf numFmtId="180" fontId="16" fillId="0" borderId="3" xfId="0" applyNumberFormat="1" applyFont="1" applyBorder="1" applyAlignment="1">
      <alignment vertical="center"/>
    </xf>
    <xf numFmtId="0" fontId="0" fillId="0" borderId="5" xfId="0" applyBorder="1">
      <alignment vertical="center"/>
    </xf>
    <xf numFmtId="180" fontId="16" fillId="0" borderId="0" xfId="0" applyNumberFormat="1" applyFont="1" applyBorder="1" applyAlignment="1">
      <alignment vertical="center"/>
    </xf>
    <xf numFmtId="0" fontId="14" fillId="0" borderId="3" xfId="0" applyFont="1" applyBorder="1">
      <alignment vertical="center"/>
    </xf>
    <xf numFmtId="0" fontId="18" fillId="0" borderId="0" xfId="0" applyFont="1" applyBorder="1" applyAlignment="1">
      <alignment horizontal="center" vertical="center"/>
    </xf>
    <xf numFmtId="0" fontId="19" fillId="0" borderId="0" xfId="0" applyFont="1" applyAlignment="1">
      <alignment horizontal="centerContinuous" vertical="center"/>
    </xf>
    <xf numFmtId="0" fontId="13" fillId="0" borderId="0" xfId="0" applyFont="1" applyBorder="1" applyAlignment="1">
      <alignment vertical="center"/>
    </xf>
    <xf numFmtId="0" fontId="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177" fontId="0" fillId="0" borderId="19" xfId="0" applyNumberFormat="1" applyFont="1" applyBorder="1" applyAlignment="1">
      <alignment horizontal="center" vertical="center"/>
    </xf>
    <xf numFmtId="0" fontId="0" fillId="0" borderId="22" xfId="0" applyBorder="1" applyAlignment="1">
      <alignment horizontal="center"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16"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4" fillId="0" borderId="0" xfId="0" applyFont="1" applyFill="1" applyBorder="1" applyAlignment="1">
      <alignment horizontal="center" vertical="center"/>
    </xf>
    <xf numFmtId="176" fontId="0" fillId="0" borderId="23" xfId="0" applyNumberFormat="1" applyBorder="1" applyAlignment="1">
      <alignment horizontal="center" vertical="center"/>
    </xf>
    <xf numFmtId="0" fontId="0" fillId="3" borderId="0" xfId="0" applyFont="1" applyFill="1" applyBorder="1" applyAlignment="1">
      <alignment horizontal="center" vertical="center"/>
    </xf>
    <xf numFmtId="177" fontId="0" fillId="0" borderId="25" xfId="0" applyNumberFormat="1" applyBorder="1" applyAlignment="1">
      <alignment horizontal="center" vertical="center"/>
    </xf>
    <xf numFmtId="177" fontId="0" fillId="0" borderId="23" xfId="0" applyNumberFormat="1" applyBorder="1" applyAlignment="1">
      <alignment horizontal="center" vertical="center"/>
    </xf>
    <xf numFmtId="178" fontId="0" fillId="0" borderId="23" xfId="0" applyNumberFormat="1" applyBorder="1" applyAlignment="1">
      <alignment horizontal="center" vertical="center"/>
    </xf>
    <xf numFmtId="178" fontId="0" fillId="0" borderId="25" xfId="0" applyNumberFormat="1" applyBorder="1" applyAlignment="1">
      <alignment horizontal="center" vertical="center"/>
    </xf>
    <xf numFmtId="0" fontId="19" fillId="0" borderId="0" xfId="0" applyFont="1" applyAlignment="1">
      <alignment horizontal="centerContinuous" vertical="center"/>
    </xf>
    <xf numFmtId="0" fontId="19" fillId="0" borderId="0" xfId="0" applyFont="1" applyAlignment="1">
      <alignment horizontal="right" vertical="center"/>
    </xf>
    <xf numFmtId="0" fontId="16" fillId="0" borderId="26"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8" fillId="0" borderId="0" xfId="0" applyFont="1" applyBorder="1" applyAlignment="1">
      <alignment horizontal="center" vertical="center"/>
    </xf>
    <xf numFmtId="0" fontId="0" fillId="0" borderId="0" xfId="0" applyFont="1" applyAlignment="1">
      <alignment horizontal="center" vertical="center"/>
    </xf>
    <xf numFmtId="0" fontId="13" fillId="0" borderId="0" xfId="0" applyFo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24" fillId="0" borderId="6" xfId="0" applyFont="1" applyBorder="1" applyAlignment="1">
      <alignment horizontal="centerContinuous" vertical="center"/>
    </xf>
    <xf numFmtId="0" fontId="24" fillId="0" borderId="6" xfId="0" applyFont="1" applyBorder="1" applyAlignment="1">
      <alignment horizontal="centerContinuous" vertical="center"/>
    </xf>
    <xf numFmtId="0" fontId="24" fillId="0" borderId="7" xfId="0" applyFont="1" applyBorder="1" applyAlignment="1">
      <alignment horizontal="centerContinuous" vertical="center"/>
    </xf>
    <xf numFmtId="0" fontId="24" fillId="0" borderId="8" xfId="0" applyFont="1" applyBorder="1" applyAlignment="1">
      <alignment horizontal="centerContinuous" vertical="center"/>
    </xf>
    <xf numFmtId="0" fontId="24" fillId="0" borderId="9" xfId="0" applyFont="1" applyBorder="1" applyAlignment="1">
      <alignment horizontal="centerContinuous"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178" fontId="0" fillId="0" borderId="19" xfId="0" applyNumberFormat="1" applyFont="1" applyBorder="1" applyAlignment="1">
      <alignment horizontal="center" vertical="center"/>
    </xf>
    <xf numFmtId="0" fontId="24" fillId="0" borderId="33" xfId="0" applyFont="1" applyBorder="1" applyAlignment="1">
      <alignment horizontal="centerContinuous" vertical="center"/>
    </xf>
    <xf numFmtId="0" fontId="24" fillId="0" borderId="34" xfId="0" applyFont="1" applyBorder="1" applyAlignment="1">
      <alignment horizontal="centerContinuous" vertical="center"/>
    </xf>
    <xf numFmtId="0" fontId="15" fillId="0" borderId="10" xfId="0" applyFont="1" applyBorder="1" applyAlignment="1">
      <alignment horizontal="center" vertical="center"/>
    </xf>
    <xf numFmtId="178" fontId="6" fillId="0" borderId="4"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11" xfId="0" applyNumberFormat="1" applyFont="1" applyFill="1" applyBorder="1" applyAlignment="1">
      <alignment horizontal="center"/>
    </xf>
    <xf numFmtId="178" fontId="26" fillId="0" borderId="28" xfId="0" applyNumberFormat="1" applyFont="1" applyFill="1" applyBorder="1" applyAlignment="1">
      <alignment horizontal="center"/>
    </xf>
    <xf numFmtId="49"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0" fillId="0" borderId="0" xfId="0" applyFill="1" applyAlignment="1">
      <alignment horizontal="center" vertical="center"/>
    </xf>
    <xf numFmtId="176" fontId="0" fillId="0" borderId="25"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top" wrapText="1"/>
    </xf>
    <xf numFmtId="0" fontId="28" fillId="0" borderId="36" xfId="0" applyFont="1" applyBorder="1" applyAlignment="1">
      <alignment vertical="center"/>
    </xf>
    <xf numFmtId="0" fontId="29" fillId="0" borderId="37" xfId="0" applyFont="1" applyBorder="1" applyAlignment="1">
      <alignment vertical="center"/>
    </xf>
    <xf numFmtId="0" fontId="29" fillId="0" borderId="38" xfId="0" applyFont="1" applyBorder="1" applyAlignment="1">
      <alignment vertical="center"/>
    </xf>
    <xf numFmtId="0" fontId="28" fillId="0" borderId="35" xfId="0" applyFont="1" applyBorder="1" applyAlignment="1">
      <alignment horizontal="left" vertical="center"/>
    </xf>
    <xf numFmtId="0" fontId="28" fillId="0" borderId="39" xfId="0" applyFont="1" applyBorder="1" applyAlignment="1">
      <alignment horizontal="left" vertical="center"/>
    </xf>
    <xf numFmtId="0" fontId="29" fillId="0" borderId="39" xfId="0" applyFont="1" applyBorder="1" applyAlignment="1">
      <alignment vertical="center"/>
    </xf>
    <xf numFmtId="0" fontId="28" fillId="0" borderId="35" xfId="0" applyFont="1" applyBorder="1" applyAlignment="1">
      <alignment vertical="center"/>
    </xf>
    <xf numFmtId="0" fontId="28" fillId="0" borderId="39" xfId="0" applyFont="1" applyBorder="1" applyAlignment="1">
      <alignment vertical="center"/>
    </xf>
    <xf numFmtId="0" fontId="29" fillId="0" borderId="35" xfId="0" applyFont="1" applyBorder="1" applyAlignment="1">
      <alignment vertical="top" wrapText="1"/>
    </xf>
    <xf numFmtId="0" fontId="29" fillId="0" borderId="39" xfId="0" applyFont="1" applyBorder="1" applyAlignment="1">
      <alignment vertical="top" wrapText="1"/>
    </xf>
    <xf numFmtId="0" fontId="29" fillId="0" borderId="35" xfId="0" applyFont="1" applyBorder="1" applyAlignment="1">
      <alignment vertical="center"/>
    </xf>
    <xf numFmtId="0" fontId="29" fillId="0" borderId="35" xfId="0" applyFont="1" applyBorder="1" applyAlignment="1">
      <alignment vertical="center"/>
    </xf>
    <xf numFmtId="0" fontId="29" fillId="0" borderId="0" xfId="0" applyFont="1" applyBorder="1" applyAlignment="1">
      <alignment vertical="center"/>
    </xf>
    <xf numFmtId="0" fontId="29" fillId="0" borderId="39" xfId="0" applyFont="1" applyBorder="1" applyAlignment="1">
      <alignment vertical="center"/>
    </xf>
    <xf numFmtId="0" fontId="30" fillId="0" borderId="35" xfId="0" applyFont="1" applyBorder="1" applyAlignment="1">
      <alignment vertical="center"/>
    </xf>
    <xf numFmtId="0" fontId="31" fillId="0" borderId="35" xfId="0" applyFont="1" applyBorder="1" applyAlignment="1">
      <alignment horizontal="center" vertical="center"/>
    </xf>
    <xf numFmtId="0" fontId="31" fillId="0" borderId="0" xfId="0" applyFont="1" applyBorder="1" applyAlignment="1">
      <alignment horizontal="center" vertical="center"/>
    </xf>
    <xf numFmtId="0" fontId="31" fillId="0" borderId="39" xfId="0" applyFont="1" applyBorder="1" applyAlignment="1">
      <alignment horizontal="center"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33" fillId="0" borderId="0" xfId="0" applyFont="1" applyAlignment="1">
      <alignment vertical="center"/>
    </xf>
    <xf numFmtId="177" fontId="0" fillId="0" borderId="23" xfId="0" applyNumberFormat="1" applyBorder="1" applyAlignment="1" applyProtection="1">
      <alignment horizontal="center" vertical="center"/>
    </xf>
    <xf numFmtId="0" fontId="0" fillId="0" borderId="0" xfId="0" applyAlignment="1">
      <alignment horizontal="center" vertical="center" shrinkToFit="1"/>
    </xf>
    <xf numFmtId="0" fontId="34" fillId="3" borderId="0"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23" xfId="0" applyBorder="1" applyAlignment="1">
      <alignment horizontal="center" vertical="center" shrinkToFit="1"/>
    </xf>
    <xf numFmtId="0" fontId="34" fillId="3" borderId="23" xfId="0" applyFont="1" applyFill="1" applyBorder="1" applyAlignment="1">
      <alignment horizontal="center" vertical="center" shrinkToFit="1"/>
    </xf>
    <xf numFmtId="0" fontId="0" fillId="0" borderId="24" xfId="0" applyBorder="1" applyAlignment="1">
      <alignment horizontal="center" vertical="center" shrinkToFit="1"/>
    </xf>
    <xf numFmtId="177" fontId="0" fillId="3" borderId="0" xfId="0" applyNumberFormat="1" applyFill="1" applyBorder="1" applyAlignment="1">
      <alignment horizontal="center" vertical="center" shrinkToFit="1"/>
    </xf>
    <xf numFmtId="178" fontId="0" fillId="3" borderId="0" xfId="0" applyNumberFormat="1" applyFill="1" applyBorder="1" applyAlignment="1">
      <alignment horizontal="center" vertical="center" shrinkToFit="1"/>
    </xf>
    <xf numFmtId="0" fontId="0" fillId="2" borderId="0" xfId="0" applyFill="1" applyAlignment="1">
      <alignment horizontal="center" vertical="center" shrinkToFit="1"/>
    </xf>
    <xf numFmtId="0" fontId="34" fillId="2" borderId="0" xfId="0" applyFont="1" applyFill="1" applyBorder="1" applyAlignment="1">
      <alignment horizontal="center" vertical="center" shrinkToFit="1"/>
    </xf>
    <xf numFmtId="177" fontId="0" fillId="0" borderId="23" xfId="0" applyNumberFormat="1" applyBorder="1" applyAlignment="1" applyProtection="1">
      <alignment horizontal="center" vertical="center" shrinkToFit="1"/>
      <protection locked="0"/>
    </xf>
    <xf numFmtId="181" fontId="0" fillId="0" borderId="23" xfId="0" applyNumberFormat="1" applyBorder="1" applyAlignment="1" applyProtection="1">
      <alignment horizontal="center" vertical="center" shrinkToFit="1"/>
      <protection locked="0"/>
    </xf>
    <xf numFmtId="0" fontId="0" fillId="0" borderId="45" xfId="0" applyFont="1" applyBorder="1" applyAlignment="1">
      <alignment horizontal="center" vertical="center"/>
    </xf>
    <xf numFmtId="0" fontId="21" fillId="0" borderId="46" xfId="0" applyFont="1" applyBorder="1" applyAlignment="1">
      <alignment horizontal="center" vertical="center"/>
    </xf>
    <xf numFmtId="0" fontId="11" fillId="0" borderId="47" xfId="0" applyFont="1" applyBorder="1" applyAlignment="1">
      <alignment horizontal="center" vertical="center"/>
    </xf>
    <xf numFmtId="0" fontId="25" fillId="0" borderId="48"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25" fillId="0" borderId="51" xfId="0" applyFont="1" applyBorder="1" applyAlignment="1">
      <alignment horizontal="center" vertical="center"/>
    </xf>
    <xf numFmtId="0" fontId="21" fillId="0" borderId="48" xfId="0" applyFont="1" applyBorder="1" applyAlignment="1">
      <alignment horizontal="center" vertical="center" wrapText="1"/>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1" xfId="0" applyFont="1" applyBorder="1" applyAlignment="1">
      <alignment horizontal="center" vertical="center"/>
    </xf>
    <xf numFmtId="0" fontId="21" fillId="0" borderId="54" xfId="0" applyFont="1" applyBorder="1" applyAlignment="1">
      <alignment horizontal="center" vertical="center" wrapText="1"/>
    </xf>
    <xf numFmtId="0" fontId="20" fillId="0" borderId="55" xfId="0" applyFont="1" applyBorder="1" applyAlignment="1">
      <alignment horizontal="center" vertical="center"/>
    </xf>
    <xf numFmtId="0" fontId="0" fillId="0" borderId="56" xfId="0" applyFont="1" applyBorder="1" applyAlignment="1">
      <alignment horizontal="center" vertical="center"/>
    </xf>
    <xf numFmtId="0" fontId="21" fillId="0" borderId="55" xfId="0" applyFont="1" applyBorder="1" applyAlignment="1">
      <alignment horizontal="center" vertical="center"/>
    </xf>
    <xf numFmtId="0" fontId="2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61" xfId="0" applyFont="1" applyBorder="1" applyAlignment="1">
      <alignment horizontal="center" vertical="center"/>
    </xf>
    <xf numFmtId="177" fontId="0" fillId="0" borderId="60" xfId="0" applyNumberFormat="1" applyFont="1" applyBorder="1" applyAlignment="1">
      <alignment horizontal="center" vertical="center"/>
    </xf>
    <xf numFmtId="179" fontId="24" fillId="0" borderId="2" xfId="0" applyNumberFormat="1" applyFont="1" applyBorder="1" applyAlignment="1">
      <alignment horizontal="center" vertical="center" shrinkToFit="1"/>
    </xf>
    <xf numFmtId="0" fontId="0" fillId="0" borderId="0" xfId="0" applyAlignment="1">
      <alignment horizontal="center" vertical="center"/>
    </xf>
    <xf numFmtId="0" fontId="19" fillId="0" borderId="26" xfId="0" applyFont="1" applyBorder="1">
      <alignment vertical="center"/>
    </xf>
    <xf numFmtId="0" fontId="14" fillId="0" borderId="15" xfId="0" applyFont="1" applyBorder="1" applyAlignment="1">
      <alignment horizontal="center" vertical="center"/>
    </xf>
    <xf numFmtId="0" fontId="15" fillId="0" borderId="19" xfId="0" applyFont="1" applyBorder="1" applyAlignment="1">
      <alignment horizontal="center" vertical="center"/>
    </xf>
    <xf numFmtId="0" fontId="24" fillId="0" borderId="63" xfId="0" applyFont="1" applyBorder="1" applyAlignment="1">
      <alignment horizontal="centerContinuous" vertical="center"/>
    </xf>
    <xf numFmtId="0" fontId="15" fillId="0" borderId="11" xfId="0" applyFont="1" applyBorder="1" applyAlignment="1">
      <alignment horizontal="center" vertical="center"/>
    </xf>
    <xf numFmtId="179" fontId="24" fillId="0" borderId="1" xfId="0" applyNumberFormat="1" applyFont="1" applyBorder="1" applyAlignment="1">
      <alignment horizontal="center" vertical="center" shrinkToFit="1"/>
    </xf>
    <xf numFmtId="0" fontId="20" fillId="0" borderId="65" xfId="0" applyFont="1" applyBorder="1" applyAlignment="1">
      <alignment horizontal="center" vertical="center"/>
    </xf>
    <xf numFmtId="0" fontId="0" fillId="0" borderId="66" xfId="0" applyFont="1" applyBorder="1" applyAlignment="1">
      <alignment horizontal="center" vertical="center"/>
    </xf>
    <xf numFmtId="0" fontId="21" fillId="0" borderId="19" xfId="0" applyFont="1" applyBorder="1" applyAlignment="1">
      <alignment horizontal="center" vertical="center"/>
    </xf>
    <xf numFmtId="0" fontId="0" fillId="0" borderId="69" xfId="0" applyFont="1" applyBorder="1" applyAlignment="1">
      <alignment horizontal="center" vertical="center"/>
    </xf>
    <xf numFmtId="0" fontId="2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62" xfId="0" applyBorder="1" applyAlignment="1">
      <alignment horizontal="center" vertical="center"/>
    </xf>
    <xf numFmtId="177" fontId="0" fillId="0" borderId="31" xfId="0" applyNumberFormat="1" applyFont="1" applyBorder="1" applyAlignment="1">
      <alignment horizontal="center" vertical="center"/>
    </xf>
    <xf numFmtId="0" fontId="0" fillId="0" borderId="70" xfId="0" applyFont="1" applyBorder="1" applyAlignment="1">
      <alignment horizontal="center" vertical="center"/>
    </xf>
    <xf numFmtId="0" fontId="21"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177" fontId="0" fillId="0" borderId="74" xfId="0" applyNumberFormat="1" applyFont="1" applyBorder="1" applyAlignment="1">
      <alignment horizontal="center" vertical="center"/>
    </xf>
    <xf numFmtId="0" fontId="0" fillId="0" borderId="75" xfId="0" applyFont="1" applyBorder="1" applyAlignment="1">
      <alignment horizontal="center" vertical="center"/>
    </xf>
    <xf numFmtId="0" fontId="0" fillId="0" borderId="0" xfId="0" applyBorder="1" applyAlignment="1">
      <alignment horizontal="center" vertical="center"/>
    </xf>
    <xf numFmtId="0" fontId="15" fillId="0" borderId="1" xfId="0" applyFont="1" applyBorder="1" applyAlignment="1">
      <alignment horizontal="center" vertical="center"/>
    </xf>
    <xf numFmtId="0" fontId="21" fillId="0" borderId="65" xfId="0"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8"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9" xfId="0" applyFont="1" applyBorder="1" applyAlignment="1">
      <alignment vertical="center"/>
    </xf>
    <xf numFmtId="0" fontId="31" fillId="0" borderId="35" xfId="0" applyFont="1" applyBorder="1" applyAlignment="1">
      <alignment horizontal="center" vertical="center"/>
    </xf>
    <xf numFmtId="0" fontId="31" fillId="0" borderId="0" xfId="0" applyFont="1" applyBorder="1" applyAlignment="1">
      <alignment horizontal="center" vertical="center"/>
    </xf>
    <xf numFmtId="0" fontId="31" fillId="0" borderId="39" xfId="0" applyFont="1" applyBorder="1" applyAlignment="1">
      <alignment horizontal="center" vertical="center"/>
    </xf>
    <xf numFmtId="0" fontId="29" fillId="0" borderId="35" xfId="0" applyFont="1" applyBorder="1" applyAlignment="1">
      <alignment vertical="center"/>
    </xf>
    <xf numFmtId="0" fontId="29" fillId="0" borderId="0" xfId="0" applyFont="1" applyBorder="1" applyAlignment="1">
      <alignment vertical="center"/>
    </xf>
    <xf numFmtId="0" fontId="29" fillId="0" borderId="39" xfId="0" applyFont="1" applyBorder="1" applyAlignment="1">
      <alignment vertical="center"/>
    </xf>
    <xf numFmtId="0" fontId="28" fillId="0" borderId="35" xfId="0" applyFont="1" applyBorder="1" applyAlignment="1">
      <alignment horizontal="left" vertical="center"/>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28" fillId="0" borderId="35" xfId="0" applyFont="1" applyBorder="1" applyAlignment="1">
      <alignment vertical="center"/>
    </xf>
    <xf numFmtId="0" fontId="28" fillId="0" borderId="0" xfId="0" applyFont="1" applyBorder="1" applyAlignment="1">
      <alignment vertical="center"/>
    </xf>
    <xf numFmtId="0" fontId="28" fillId="0" borderId="39" xfId="0" applyFont="1" applyBorder="1" applyAlignment="1">
      <alignment vertical="center"/>
    </xf>
    <xf numFmtId="0" fontId="32" fillId="0" borderId="35" xfId="0" applyFont="1" applyBorder="1" applyAlignment="1">
      <alignment vertical="center"/>
    </xf>
    <xf numFmtId="0" fontId="32" fillId="0" borderId="0" xfId="0" applyFont="1" applyBorder="1" applyAlignment="1">
      <alignment vertical="center"/>
    </xf>
    <xf numFmtId="0" fontId="32" fillId="0" borderId="39" xfId="0" applyFont="1" applyBorder="1" applyAlignment="1">
      <alignment vertical="center"/>
    </xf>
    <xf numFmtId="0" fontId="29" fillId="0" borderId="35" xfId="0" applyFont="1" applyBorder="1" applyAlignment="1">
      <alignment vertical="top" wrapText="1"/>
    </xf>
    <xf numFmtId="0" fontId="29" fillId="0" borderId="0" xfId="0" applyFont="1" applyBorder="1" applyAlignment="1">
      <alignment vertical="top" wrapText="1"/>
    </xf>
    <xf numFmtId="0" fontId="29" fillId="0" borderId="39" xfId="0" applyFont="1" applyBorder="1" applyAlignment="1">
      <alignment vertical="top" wrapText="1"/>
    </xf>
    <xf numFmtId="0" fontId="29" fillId="0" borderId="35" xfId="0" applyFont="1" applyBorder="1" applyAlignment="1">
      <alignment horizontal="center" vertical="center"/>
    </xf>
    <xf numFmtId="0" fontId="29" fillId="0" borderId="0" xfId="0" applyFont="1" applyBorder="1" applyAlignment="1">
      <alignment horizontal="center" vertical="center"/>
    </xf>
    <xf numFmtId="0" fontId="29" fillId="0" borderId="39" xfId="0" applyFont="1" applyBorder="1" applyAlignment="1">
      <alignment horizontal="center" vertical="center"/>
    </xf>
    <xf numFmtId="0" fontId="29" fillId="0" borderId="35" xfId="0" applyFont="1" applyBorder="1" applyAlignment="1">
      <alignment horizontal="left" vertical="center"/>
    </xf>
    <xf numFmtId="0" fontId="29" fillId="0" borderId="0" xfId="0" applyFont="1" applyBorder="1" applyAlignment="1">
      <alignment horizontal="left" vertical="center"/>
    </xf>
    <xf numFmtId="0" fontId="29" fillId="0" borderId="39" xfId="0" applyFont="1" applyBorder="1" applyAlignment="1">
      <alignment horizontal="left" vertical="center"/>
    </xf>
    <xf numFmtId="0" fontId="12" fillId="0" borderId="43" xfId="0" applyFont="1" applyBorder="1" applyAlignment="1">
      <alignment horizontal="center" vertical="center"/>
    </xf>
    <xf numFmtId="0" fontId="0" fillId="0" borderId="0" xfId="0"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xf>
    <xf numFmtId="0" fontId="0" fillId="0" borderId="33"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4" fillId="0" borderId="10" xfId="0" applyFont="1" applyBorder="1" applyAlignment="1">
      <alignment horizontal="center" vertical="center"/>
    </xf>
    <xf numFmtId="180" fontId="18" fillId="0" borderId="12" xfId="0" applyNumberFormat="1" applyFont="1" applyBorder="1" applyAlignment="1">
      <alignment horizontal="center" vertical="center"/>
    </xf>
    <xf numFmtId="180" fontId="18" fillId="0" borderId="3" xfId="0" applyNumberFormat="1" applyFont="1" applyBorder="1" applyAlignment="1">
      <alignment horizontal="center" vertical="center"/>
    </xf>
    <xf numFmtId="180" fontId="18" fillId="0" borderId="13" xfId="0" applyNumberFormat="1" applyFont="1" applyBorder="1" applyAlignment="1">
      <alignment horizontal="center" vertical="center"/>
    </xf>
    <xf numFmtId="180" fontId="18" fillId="0" borderId="14" xfId="0" applyNumberFormat="1" applyFont="1" applyBorder="1" applyAlignment="1">
      <alignment horizontal="center" vertical="center"/>
    </xf>
    <xf numFmtId="180" fontId="18" fillId="0" borderId="15" xfId="0" applyNumberFormat="1" applyFont="1" applyBorder="1" applyAlignment="1">
      <alignment horizontal="center" vertical="center"/>
    </xf>
    <xf numFmtId="180" fontId="18" fillId="0" borderId="8" xfId="0" applyNumberFormat="1"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6" fillId="0" borderId="21" xfId="0" applyFont="1" applyBorder="1" applyAlignment="1">
      <alignment horizontal="center" vertical="center"/>
    </xf>
    <xf numFmtId="0" fontId="16" fillId="0" borderId="44" xfId="0" applyFont="1" applyBorder="1" applyAlignment="1">
      <alignment horizontal="center" vertical="center"/>
    </xf>
    <xf numFmtId="0" fontId="19" fillId="0" borderId="0" xfId="0" applyFont="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0"/>
  <sheetViews>
    <sheetView workbookViewId="0">
      <selection activeCell="L43" sqref="L43"/>
    </sheetView>
  </sheetViews>
  <sheetFormatPr defaultColWidth="9" defaultRowHeight="16.2"/>
  <cols>
    <col min="1" max="1" width="1.44140625" style="88" customWidth="1"/>
    <col min="2" max="2" width="9" style="88" customWidth="1"/>
    <col min="3" max="16384" width="9" style="88"/>
  </cols>
  <sheetData>
    <row r="1" spans="2:21" ht="6.75" customHeight="1" thickBot="1"/>
    <row r="2" spans="2:21">
      <c r="B2" s="94" t="s">
        <v>74</v>
      </c>
      <c r="C2" s="95"/>
      <c r="D2" s="95"/>
      <c r="E2" s="95"/>
      <c r="F2" s="95"/>
      <c r="G2" s="95"/>
      <c r="H2" s="95"/>
      <c r="I2" s="95"/>
      <c r="J2" s="95"/>
      <c r="K2" s="95"/>
      <c r="L2" s="95"/>
      <c r="M2" s="95"/>
      <c r="N2" s="95"/>
      <c r="O2" s="95"/>
      <c r="P2" s="95"/>
      <c r="Q2" s="95"/>
      <c r="R2" s="95"/>
      <c r="S2" s="96"/>
    </row>
    <row r="3" spans="2:21">
      <c r="B3" s="195" t="s">
        <v>83</v>
      </c>
      <c r="C3" s="196"/>
      <c r="D3" s="196"/>
      <c r="E3" s="196"/>
      <c r="F3" s="196"/>
      <c r="G3" s="196"/>
      <c r="H3" s="196"/>
      <c r="I3" s="196"/>
      <c r="J3" s="196"/>
      <c r="K3" s="196"/>
      <c r="L3" s="196"/>
      <c r="M3" s="196"/>
      <c r="N3" s="196"/>
      <c r="O3" s="196"/>
      <c r="P3" s="196"/>
      <c r="Q3" s="196"/>
      <c r="R3" s="196"/>
      <c r="S3" s="197"/>
    </row>
    <row r="4" spans="2:21">
      <c r="B4" s="97"/>
      <c r="C4" s="90"/>
      <c r="D4" s="90"/>
      <c r="E4" s="90"/>
      <c r="F4" s="90"/>
      <c r="G4" s="90"/>
      <c r="H4" s="90"/>
      <c r="I4" s="90"/>
      <c r="J4" s="90"/>
      <c r="K4" s="90"/>
      <c r="L4" s="90"/>
      <c r="M4" s="90"/>
      <c r="N4" s="90"/>
      <c r="O4" s="90"/>
      <c r="P4" s="90"/>
      <c r="Q4" s="90"/>
      <c r="R4" s="90"/>
      <c r="S4" s="98"/>
    </row>
    <row r="5" spans="2:21">
      <c r="B5" s="97"/>
      <c r="C5" s="81" t="s">
        <v>60</v>
      </c>
      <c r="D5" s="82" t="s">
        <v>61</v>
      </c>
      <c r="E5" s="82" t="s">
        <v>62</v>
      </c>
      <c r="F5" s="82" t="s">
        <v>63</v>
      </c>
      <c r="G5" s="82" t="s">
        <v>64</v>
      </c>
      <c r="H5" s="83" t="s">
        <v>65</v>
      </c>
      <c r="J5" s="115" t="s">
        <v>79</v>
      </c>
      <c r="K5" s="90"/>
      <c r="L5" s="90"/>
      <c r="M5" s="90"/>
      <c r="N5" s="90"/>
      <c r="O5" s="90"/>
      <c r="P5" s="90"/>
      <c r="Q5" s="90"/>
      <c r="R5" s="90"/>
      <c r="S5" s="98"/>
    </row>
    <row r="6" spans="2:21">
      <c r="B6" s="97"/>
      <c r="C6" s="60">
        <v>12345</v>
      </c>
      <c r="D6" s="60" t="s">
        <v>75</v>
      </c>
      <c r="E6" s="60" t="s">
        <v>76</v>
      </c>
      <c r="F6" s="60" t="s">
        <v>77</v>
      </c>
      <c r="G6" s="60" t="s">
        <v>78</v>
      </c>
      <c r="H6" s="60">
        <v>3</v>
      </c>
      <c r="J6" s="115" t="s">
        <v>80</v>
      </c>
      <c r="K6" s="90"/>
      <c r="L6" s="90"/>
      <c r="M6" s="90"/>
      <c r="N6" s="90"/>
      <c r="O6" s="90"/>
      <c r="P6" s="90"/>
      <c r="Q6" s="90"/>
      <c r="R6" s="90"/>
      <c r="S6" s="98"/>
    </row>
    <row r="7" spans="2:21">
      <c r="B7" s="97"/>
      <c r="C7" s="90"/>
      <c r="D7" s="90"/>
      <c r="E7" s="90"/>
      <c r="F7" s="90"/>
      <c r="G7" s="90"/>
      <c r="H7" s="90"/>
      <c r="I7" s="90"/>
      <c r="J7" s="115" t="s">
        <v>81</v>
      </c>
      <c r="K7" s="90"/>
      <c r="L7" s="90"/>
      <c r="M7" s="90"/>
      <c r="N7" s="90"/>
      <c r="O7" s="90"/>
      <c r="P7" s="90"/>
      <c r="Q7" s="90"/>
      <c r="R7" s="90"/>
      <c r="S7" s="98"/>
    </row>
    <row r="8" spans="2:21">
      <c r="B8" s="100"/>
      <c r="C8" s="106"/>
      <c r="D8" s="106"/>
      <c r="E8" s="106"/>
      <c r="F8" s="106"/>
      <c r="G8" s="106"/>
      <c r="H8" s="106"/>
      <c r="I8" s="106"/>
      <c r="J8" s="106"/>
      <c r="K8" s="106"/>
      <c r="L8" s="106"/>
      <c r="M8" s="106"/>
      <c r="N8" s="106"/>
      <c r="O8" s="106"/>
      <c r="P8" s="106"/>
      <c r="Q8" s="106"/>
      <c r="R8" s="106"/>
      <c r="S8" s="107"/>
    </row>
    <row r="9" spans="2:21">
      <c r="B9" s="198"/>
      <c r="C9" s="199"/>
      <c r="D9" s="199"/>
      <c r="E9" s="199"/>
      <c r="F9" s="199"/>
      <c r="G9" s="199"/>
      <c r="H9" s="199"/>
      <c r="I9" s="199"/>
      <c r="J9" s="199"/>
      <c r="K9" s="199"/>
      <c r="L9" s="199"/>
      <c r="M9" s="199"/>
      <c r="N9" s="199"/>
      <c r="O9" s="199"/>
      <c r="P9" s="199"/>
      <c r="Q9" s="199"/>
      <c r="R9" s="199"/>
      <c r="S9" s="200"/>
    </row>
    <row r="10" spans="2:21">
      <c r="B10" s="201" t="s">
        <v>82</v>
      </c>
      <c r="C10" s="202"/>
      <c r="D10" s="202"/>
      <c r="E10" s="202"/>
      <c r="F10" s="202"/>
      <c r="G10" s="202"/>
      <c r="H10" s="202"/>
      <c r="I10" s="202"/>
      <c r="J10" s="202"/>
      <c r="K10" s="202"/>
      <c r="L10" s="202"/>
      <c r="M10" s="202"/>
      <c r="N10" s="202"/>
      <c r="O10" s="202"/>
      <c r="P10" s="202"/>
      <c r="Q10" s="202"/>
      <c r="R10" s="202"/>
      <c r="S10" s="203"/>
    </row>
    <row r="11" spans="2:21">
      <c r="B11" s="198" t="s">
        <v>73</v>
      </c>
      <c r="C11" s="199"/>
      <c r="D11" s="199"/>
      <c r="E11" s="199"/>
      <c r="F11" s="199"/>
      <c r="G11" s="199"/>
      <c r="H11" s="199"/>
      <c r="I11" s="199"/>
      <c r="J11" s="199"/>
      <c r="K11" s="199"/>
      <c r="L11" s="199"/>
      <c r="M11" s="199"/>
      <c r="N11" s="199"/>
      <c r="O11" s="199"/>
      <c r="P11" s="199"/>
      <c r="Q11" s="199"/>
      <c r="R11" s="199"/>
      <c r="S11" s="200"/>
      <c r="T11" s="87"/>
      <c r="U11" s="87"/>
    </row>
    <row r="12" spans="2:21">
      <c r="B12" s="198" t="s">
        <v>72</v>
      </c>
      <c r="C12" s="199"/>
      <c r="D12" s="199"/>
      <c r="E12" s="199"/>
      <c r="F12" s="199"/>
      <c r="G12" s="199"/>
      <c r="H12" s="199"/>
      <c r="I12" s="199"/>
      <c r="J12" s="199"/>
      <c r="K12" s="199"/>
      <c r="L12" s="199"/>
      <c r="M12" s="199"/>
      <c r="N12" s="199"/>
      <c r="O12" s="199"/>
      <c r="P12" s="199"/>
      <c r="Q12" s="199"/>
      <c r="R12" s="199"/>
      <c r="S12" s="200"/>
    </row>
    <row r="13" spans="2:21">
      <c r="B13" s="100"/>
      <c r="C13" s="92"/>
      <c r="D13" s="92"/>
      <c r="E13" s="92"/>
      <c r="F13" s="92"/>
      <c r="G13" s="92"/>
      <c r="H13" s="92"/>
      <c r="I13" s="92"/>
      <c r="J13" s="92"/>
      <c r="K13" s="92"/>
      <c r="L13" s="92"/>
      <c r="M13" s="92"/>
      <c r="N13" s="92"/>
      <c r="O13" s="92"/>
      <c r="P13" s="92"/>
      <c r="Q13" s="92"/>
      <c r="R13" s="92"/>
      <c r="S13" s="101"/>
    </row>
    <row r="14" spans="2:21">
      <c r="B14" s="210" t="s">
        <v>93</v>
      </c>
      <c r="C14" s="211"/>
      <c r="D14" s="211"/>
      <c r="E14" s="211"/>
      <c r="F14" s="211"/>
      <c r="G14" s="211"/>
      <c r="H14" s="211"/>
      <c r="I14" s="211"/>
      <c r="J14" s="211"/>
      <c r="K14" s="211"/>
      <c r="L14" s="211"/>
      <c r="M14" s="211"/>
      <c r="N14" s="211"/>
      <c r="O14" s="211"/>
      <c r="P14" s="211"/>
      <c r="Q14" s="211"/>
      <c r="R14" s="211"/>
      <c r="S14" s="212"/>
    </row>
    <row r="15" spans="2:21">
      <c r="B15" s="192" t="s">
        <v>92</v>
      </c>
      <c r="C15" s="193"/>
      <c r="D15" s="193"/>
      <c r="E15" s="193"/>
      <c r="F15" s="193"/>
      <c r="G15" s="193"/>
      <c r="H15" s="193"/>
      <c r="I15" s="193"/>
      <c r="J15" s="193"/>
      <c r="K15" s="193"/>
      <c r="L15" s="193"/>
      <c r="M15" s="193"/>
      <c r="N15" s="193"/>
      <c r="O15" s="193"/>
      <c r="P15" s="193"/>
      <c r="Q15" s="193"/>
      <c r="R15" s="193"/>
      <c r="S15" s="194"/>
    </row>
    <row r="16" spans="2:21">
      <c r="B16" s="105"/>
      <c r="C16" s="106"/>
      <c r="D16" s="106"/>
      <c r="E16" s="106"/>
      <c r="F16" s="106"/>
      <c r="G16" s="106"/>
      <c r="H16" s="106"/>
      <c r="I16" s="106"/>
      <c r="J16" s="106"/>
      <c r="K16" s="106"/>
      <c r="L16" s="106"/>
      <c r="M16" s="106"/>
      <c r="N16" s="106"/>
      <c r="O16" s="106"/>
      <c r="P16" s="106"/>
      <c r="Q16" s="106"/>
      <c r="R16" s="106"/>
      <c r="S16" s="107"/>
    </row>
    <row r="17" spans="2:19" ht="17.25" customHeight="1">
      <c r="B17" s="204" t="s">
        <v>95</v>
      </c>
      <c r="C17" s="205"/>
      <c r="D17" s="205"/>
      <c r="E17" s="205"/>
      <c r="F17" s="205"/>
      <c r="G17" s="205"/>
      <c r="H17" s="205"/>
      <c r="I17" s="205"/>
      <c r="J17" s="205"/>
      <c r="K17" s="205"/>
      <c r="L17" s="205"/>
      <c r="M17" s="205"/>
      <c r="N17" s="205"/>
      <c r="O17" s="205"/>
      <c r="P17" s="205"/>
      <c r="Q17" s="205"/>
      <c r="R17" s="205"/>
      <c r="S17" s="206"/>
    </row>
    <row r="18" spans="2:19">
      <c r="B18" s="102"/>
      <c r="C18" s="93"/>
      <c r="D18" s="93"/>
      <c r="E18" s="93"/>
      <c r="F18" s="93"/>
      <c r="G18" s="93"/>
      <c r="H18" s="93"/>
      <c r="I18" s="93"/>
      <c r="J18" s="93"/>
      <c r="K18" s="93"/>
      <c r="L18" s="93"/>
      <c r="M18" s="93"/>
      <c r="N18" s="93"/>
      <c r="O18" s="93"/>
      <c r="P18" s="93"/>
      <c r="Q18" s="93"/>
      <c r="R18" s="93"/>
      <c r="S18" s="103"/>
    </row>
    <row r="19" spans="2:19">
      <c r="B19" s="192" t="s">
        <v>96</v>
      </c>
      <c r="C19" s="193"/>
      <c r="D19" s="193"/>
      <c r="E19" s="193"/>
      <c r="F19" s="193"/>
      <c r="G19" s="193"/>
      <c r="H19" s="193"/>
      <c r="I19" s="193"/>
      <c r="J19" s="193"/>
      <c r="K19" s="193"/>
      <c r="L19" s="193"/>
      <c r="M19" s="193"/>
      <c r="N19" s="193"/>
      <c r="O19" s="193"/>
      <c r="P19" s="193"/>
      <c r="Q19" s="193"/>
      <c r="R19" s="193"/>
      <c r="S19" s="194"/>
    </row>
    <row r="20" spans="2:19">
      <c r="B20" s="192" t="s">
        <v>94</v>
      </c>
      <c r="C20" s="193"/>
      <c r="D20" s="193"/>
      <c r="E20" s="193"/>
      <c r="F20" s="193"/>
      <c r="G20" s="193"/>
      <c r="H20" s="193"/>
      <c r="I20" s="193"/>
      <c r="J20" s="193"/>
      <c r="K20" s="193"/>
      <c r="L20" s="193"/>
      <c r="M20" s="193"/>
      <c r="N20" s="193"/>
      <c r="O20" s="193"/>
      <c r="P20" s="193"/>
      <c r="Q20" s="193"/>
      <c r="R20" s="193"/>
      <c r="S20" s="194"/>
    </row>
    <row r="21" spans="2:19">
      <c r="B21" s="105"/>
      <c r="C21" s="106"/>
      <c r="D21" s="106"/>
      <c r="E21" s="106"/>
      <c r="F21" s="106"/>
      <c r="G21" s="106"/>
      <c r="H21" s="106"/>
      <c r="I21" s="106"/>
      <c r="J21" s="106"/>
      <c r="K21" s="106"/>
      <c r="L21" s="106"/>
      <c r="M21" s="106"/>
      <c r="N21" s="106"/>
      <c r="O21" s="106"/>
      <c r="P21" s="106"/>
      <c r="Q21" s="106"/>
      <c r="R21" s="106"/>
      <c r="S21" s="107"/>
    </row>
    <row r="22" spans="2:19">
      <c r="B22" s="207" t="s">
        <v>84</v>
      </c>
      <c r="C22" s="208"/>
      <c r="D22" s="208"/>
      <c r="E22" s="208"/>
      <c r="F22" s="208"/>
      <c r="G22" s="208"/>
      <c r="H22" s="208"/>
      <c r="I22" s="208"/>
      <c r="J22" s="208"/>
      <c r="K22" s="208"/>
      <c r="L22" s="208"/>
      <c r="M22" s="208"/>
      <c r="N22" s="208"/>
      <c r="O22" s="208"/>
      <c r="P22" s="208"/>
      <c r="Q22" s="208"/>
      <c r="R22" s="208"/>
      <c r="S22" s="209"/>
    </row>
    <row r="23" spans="2:19" ht="16.8" thickBot="1">
      <c r="B23" s="112"/>
      <c r="C23" s="113"/>
      <c r="D23" s="113"/>
      <c r="E23" s="113"/>
      <c r="F23" s="113"/>
      <c r="G23" s="113"/>
      <c r="H23" s="113"/>
      <c r="I23" s="113"/>
      <c r="J23" s="113"/>
      <c r="K23" s="113"/>
      <c r="L23" s="113"/>
      <c r="M23" s="113"/>
      <c r="N23" s="113"/>
      <c r="O23" s="113"/>
      <c r="P23" s="113"/>
      <c r="Q23" s="113"/>
      <c r="R23" s="113"/>
      <c r="S23" s="114"/>
    </row>
    <row r="24" spans="2:19" ht="16.8" thickBot="1">
      <c r="B24" s="89"/>
      <c r="C24" s="89"/>
      <c r="D24" s="89"/>
      <c r="E24" s="89"/>
      <c r="F24" s="89"/>
      <c r="G24" s="89"/>
      <c r="H24" s="89"/>
      <c r="I24" s="89"/>
      <c r="J24" s="89"/>
      <c r="K24" s="89"/>
      <c r="L24" s="89"/>
      <c r="M24" s="89"/>
      <c r="N24" s="89"/>
      <c r="O24" s="89"/>
      <c r="P24" s="89"/>
      <c r="Q24" s="89"/>
      <c r="R24" s="89"/>
      <c r="S24" s="89"/>
    </row>
    <row r="25" spans="2:19">
      <c r="B25" s="183" t="s">
        <v>71</v>
      </c>
      <c r="C25" s="184"/>
      <c r="D25" s="184"/>
      <c r="E25" s="184"/>
      <c r="F25" s="184"/>
      <c r="G25" s="184"/>
      <c r="H25" s="184"/>
      <c r="I25" s="184"/>
      <c r="J25" s="184"/>
      <c r="K25" s="184"/>
      <c r="L25" s="184"/>
      <c r="M25" s="184"/>
      <c r="N25" s="184"/>
      <c r="O25" s="184"/>
      <c r="P25" s="184"/>
      <c r="Q25" s="184"/>
      <c r="R25" s="184"/>
      <c r="S25" s="185"/>
    </row>
    <row r="26" spans="2:19">
      <c r="B26" s="192" t="s">
        <v>86</v>
      </c>
      <c r="C26" s="193"/>
      <c r="D26" s="193"/>
      <c r="E26" s="193"/>
      <c r="F26" s="193"/>
      <c r="G26" s="193"/>
      <c r="H26" s="193"/>
      <c r="I26" s="193"/>
      <c r="J26" s="193"/>
      <c r="K26" s="193"/>
      <c r="L26" s="193"/>
      <c r="M26" s="193"/>
      <c r="N26" s="193"/>
      <c r="O26" s="193"/>
      <c r="P26" s="193"/>
      <c r="Q26" s="193"/>
      <c r="R26" s="193"/>
      <c r="S26" s="194"/>
    </row>
    <row r="27" spans="2:19">
      <c r="B27" s="192" t="s">
        <v>97</v>
      </c>
      <c r="C27" s="193"/>
      <c r="D27" s="193"/>
      <c r="E27" s="193"/>
      <c r="F27" s="193"/>
      <c r="G27" s="193"/>
      <c r="H27" s="193"/>
      <c r="I27" s="193"/>
      <c r="J27" s="193"/>
      <c r="K27" s="193"/>
      <c r="L27" s="193"/>
      <c r="M27" s="193"/>
      <c r="N27" s="193"/>
      <c r="O27" s="193"/>
      <c r="P27" s="193"/>
      <c r="Q27" s="193"/>
      <c r="R27" s="193"/>
      <c r="S27" s="194"/>
    </row>
    <row r="28" spans="2:19">
      <c r="B28" s="192" t="s">
        <v>87</v>
      </c>
      <c r="C28" s="193"/>
      <c r="D28" s="193"/>
      <c r="E28" s="193"/>
      <c r="F28" s="193"/>
      <c r="G28" s="193"/>
      <c r="H28" s="193"/>
      <c r="I28" s="193"/>
      <c r="J28" s="193"/>
      <c r="K28" s="193"/>
      <c r="L28" s="193"/>
      <c r="M28" s="193"/>
      <c r="N28" s="193"/>
      <c r="O28" s="193"/>
      <c r="P28" s="193"/>
      <c r="Q28" s="193"/>
      <c r="R28" s="193"/>
      <c r="S28" s="194"/>
    </row>
    <row r="29" spans="2:19">
      <c r="B29" s="104"/>
      <c r="C29" s="91"/>
      <c r="D29" s="91"/>
      <c r="E29" s="91"/>
      <c r="F29" s="91"/>
      <c r="G29" s="91"/>
      <c r="H29" s="91"/>
      <c r="I29" s="91"/>
      <c r="J29" s="91"/>
      <c r="K29" s="91"/>
      <c r="L29" s="91"/>
      <c r="M29" s="91"/>
      <c r="N29" s="91"/>
      <c r="O29" s="91"/>
      <c r="P29" s="91"/>
      <c r="Q29" s="91"/>
      <c r="R29" s="91"/>
      <c r="S29" s="99"/>
    </row>
    <row r="30" spans="2:19">
      <c r="B30" s="192" t="s">
        <v>88</v>
      </c>
      <c r="C30" s="193"/>
      <c r="D30" s="193"/>
      <c r="E30" s="193"/>
      <c r="F30" s="193"/>
      <c r="G30" s="193"/>
      <c r="H30" s="193"/>
      <c r="I30" s="193"/>
      <c r="J30" s="193"/>
      <c r="K30" s="193"/>
      <c r="L30" s="193"/>
      <c r="M30" s="193"/>
      <c r="N30" s="193"/>
      <c r="O30" s="193"/>
      <c r="P30" s="193"/>
      <c r="Q30" s="193"/>
      <c r="R30" s="193"/>
      <c r="S30" s="194"/>
    </row>
    <row r="31" spans="2:19">
      <c r="B31" s="186" t="s">
        <v>110</v>
      </c>
      <c r="C31" s="187"/>
      <c r="D31" s="187"/>
      <c r="E31" s="187"/>
      <c r="F31" s="187"/>
      <c r="G31" s="187"/>
      <c r="H31" s="187"/>
      <c r="I31" s="187"/>
      <c r="J31" s="187"/>
      <c r="K31" s="187"/>
      <c r="L31" s="187"/>
      <c r="M31" s="187"/>
      <c r="N31" s="187"/>
      <c r="O31" s="187"/>
      <c r="P31" s="187"/>
      <c r="Q31" s="187"/>
      <c r="R31" s="187"/>
      <c r="S31" s="188"/>
    </row>
    <row r="32" spans="2:19">
      <c r="B32" s="108"/>
      <c r="C32" s="91"/>
      <c r="D32" s="91"/>
      <c r="E32" s="91"/>
      <c r="F32" s="91"/>
      <c r="G32" s="91"/>
      <c r="H32" s="91"/>
      <c r="I32" s="91"/>
      <c r="J32" s="91"/>
      <c r="K32" s="91"/>
      <c r="L32" s="91"/>
      <c r="M32" s="91"/>
      <c r="N32" s="91"/>
      <c r="O32" s="91"/>
      <c r="P32" s="91"/>
      <c r="Q32" s="91"/>
      <c r="R32" s="91"/>
      <c r="S32" s="99"/>
    </row>
    <row r="33" spans="2:19">
      <c r="B33" s="192" t="s">
        <v>85</v>
      </c>
      <c r="C33" s="193"/>
      <c r="D33" s="193"/>
      <c r="E33" s="193"/>
      <c r="F33" s="193"/>
      <c r="G33" s="193"/>
      <c r="H33" s="193"/>
      <c r="I33" s="193"/>
      <c r="J33" s="193"/>
      <c r="K33" s="193"/>
      <c r="L33" s="193"/>
      <c r="M33" s="193"/>
      <c r="N33" s="193"/>
      <c r="O33" s="193"/>
      <c r="P33" s="193"/>
      <c r="Q33" s="193"/>
      <c r="R33" s="193"/>
      <c r="S33" s="194"/>
    </row>
    <row r="34" spans="2:19">
      <c r="B34" s="105"/>
      <c r="C34" s="106"/>
      <c r="D34" s="106"/>
      <c r="E34" s="106"/>
      <c r="F34" s="106"/>
      <c r="G34" s="106"/>
      <c r="H34" s="106"/>
      <c r="I34" s="106"/>
      <c r="J34" s="106"/>
      <c r="K34" s="106"/>
      <c r="L34" s="106"/>
      <c r="M34" s="106"/>
      <c r="N34" s="106"/>
      <c r="O34" s="106"/>
      <c r="P34" s="106"/>
      <c r="Q34" s="106"/>
      <c r="R34" s="106"/>
      <c r="S34" s="107"/>
    </row>
    <row r="35" spans="2:19" ht="23.4">
      <c r="B35" s="189" t="s">
        <v>112</v>
      </c>
      <c r="C35" s="190"/>
      <c r="D35" s="190"/>
      <c r="E35" s="190"/>
      <c r="F35" s="190"/>
      <c r="G35" s="190"/>
      <c r="H35" s="190"/>
      <c r="I35" s="190"/>
      <c r="J35" s="190"/>
      <c r="K35" s="190"/>
      <c r="L35" s="190"/>
      <c r="M35" s="190"/>
      <c r="N35" s="190"/>
      <c r="O35" s="190"/>
      <c r="P35" s="190"/>
      <c r="Q35" s="190"/>
      <c r="R35" s="190"/>
      <c r="S35" s="191"/>
    </row>
    <row r="36" spans="2:19" ht="17.25" customHeight="1">
      <c r="B36" s="109"/>
      <c r="C36" s="110"/>
      <c r="D36" s="110"/>
      <c r="E36" s="110"/>
      <c r="F36" s="110"/>
      <c r="G36" s="110"/>
      <c r="H36" s="110"/>
      <c r="I36" s="110"/>
      <c r="J36" s="110"/>
      <c r="K36" s="110"/>
      <c r="L36" s="110"/>
      <c r="M36" s="110"/>
      <c r="N36" s="110"/>
      <c r="O36" s="110"/>
      <c r="P36" s="110"/>
      <c r="Q36" s="110"/>
      <c r="R36" s="110"/>
      <c r="S36" s="111"/>
    </row>
    <row r="37" spans="2:19">
      <c r="B37" s="186" t="s">
        <v>91</v>
      </c>
      <c r="C37" s="187"/>
      <c r="D37" s="187"/>
      <c r="E37" s="187"/>
      <c r="F37" s="187"/>
      <c r="G37" s="187"/>
      <c r="H37" s="187"/>
      <c r="I37" s="187"/>
      <c r="J37" s="187"/>
      <c r="K37" s="187"/>
      <c r="L37" s="187"/>
      <c r="M37" s="187"/>
      <c r="N37" s="187"/>
      <c r="O37" s="187"/>
      <c r="P37" s="187"/>
      <c r="Q37" s="187"/>
      <c r="R37" s="187"/>
      <c r="S37" s="188"/>
    </row>
    <row r="38" spans="2:19">
      <c r="B38" s="186" t="s">
        <v>89</v>
      </c>
      <c r="C38" s="187"/>
      <c r="D38" s="187"/>
      <c r="E38" s="187"/>
      <c r="F38" s="187"/>
      <c r="G38" s="187"/>
      <c r="H38" s="187"/>
      <c r="I38" s="187"/>
      <c r="J38" s="187"/>
      <c r="K38" s="187"/>
      <c r="L38" s="187"/>
      <c r="M38" s="187"/>
      <c r="N38" s="187"/>
      <c r="O38" s="187"/>
      <c r="P38" s="187"/>
      <c r="Q38" s="187"/>
      <c r="R38" s="187"/>
      <c r="S38" s="188"/>
    </row>
    <row r="39" spans="2:19">
      <c r="B39" s="186" t="s">
        <v>90</v>
      </c>
      <c r="C39" s="187"/>
      <c r="D39" s="187"/>
      <c r="E39" s="187"/>
      <c r="F39" s="187"/>
      <c r="G39" s="187"/>
      <c r="H39" s="187"/>
      <c r="I39" s="187"/>
      <c r="J39" s="187"/>
      <c r="K39" s="187"/>
      <c r="L39" s="187"/>
      <c r="M39" s="187"/>
      <c r="N39" s="187"/>
      <c r="O39" s="187"/>
      <c r="P39" s="187"/>
      <c r="Q39" s="187"/>
      <c r="R39" s="187"/>
      <c r="S39" s="188"/>
    </row>
    <row r="40" spans="2:19" ht="16.8" thickBot="1">
      <c r="B40" s="112"/>
      <c r="C40" s="113"/>
      <c r="D40" s="113"/>
      <c r="E40" s="113"/>
      <c r="F40" s="113"/>
      <c r="G40" s="113"/>
      <c r="H40" s="113"/>
      <c r="I40" s="113"/>
      <c r="J40" s="113"/>
      <c r="K40" s="113"/>
      <c r="L40" s="113"/>
      <c r="M40" s="113"/>
      <c r="N40" s="113"/>
      <c r="O40" s="113"/>
      <c r="P40" s="113"/>
      <c r="Q40" s="113"/>
      <c r="R40" s="113"/>
      <c r="S40" s="114"/>
    </row>
  </sheetData>
  <sheetProtection password="CEFB" sheet="1" objects="1" scenarios="1"/>
  <mergeCells count="22">
    <mergeCell ref="B17:S17"/>
    <mergeCell ref="B22:S22"/>
    <mergeCell ref="B19:S19"/>
    <mergeCell ref="B20:S20"/>
    <mergeCell ref="B14:S14"/>
    <mergeCell ref="B15:S15"/>
    <mergeCell ref="B3:S3"/>
    <mergeCell ref="B9:S9"/>
    <mergeCell ref="B10:S10"/>
    <mergeCell ref="B12:S12"/>
    <mergeCell ref="B11:S11"/>
    <mergeCell ref="B25:S25"/>
    <mergeCell ref="B39:S39"/>
    <mergeCell ref="B35:S35"/>
    <mergeCell ref="B33:S33"/>
    <mergeCell ref="B31:S31"/>
    <mergeCell ref="B26:S26"/>
    <mergeCell ref="B30:S30"/>
    <mergeCell ref="B28:S28"/>
    <mergeCell ref="B27:S27"/>
    <mergeCell ref="B37:S37"/>
    <mergeCell ref="B38:S38"/>
  </mergeCells>
  <phoneticPr fontId="7"/>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62"/>
  <sheetViews>
    <sheetView zoomScaleNormal="100" workbookViewId="0">
      <selection activeCell="D25" sqref="D25"/>
    </sheetView>
  </sheetViews>
  <sheetFormatPr defaultColWidth="11.77734375" defaultRowHeight="17.25" customHeight="1"/>
  <cols>
    <col min="1" max="1" width="11.77734375" style="57"/>
    <col min="2" max="6" width="11.77734375" style="1"/>
  </cols>
  <sheetData>
    <row r="1" spans="1:9" s="58" customFormat="1" ht="37.5" customHeight="1">
      <c r="A1" s="213" t="s">
        <v>69</v>
      </c>
      <c r="B1" s="213"/>
      <c r="C1" s="213"/>
      <c r="D1" s="213"/>
      <c r="E1" s="213"/>
      <c r="F1" s="213"/>
    </row>
    <row r="2" spans="1:9" ht="17.25" customHeight="1">
      <c r="A2" s="81" t="s">
        <v>60</v>
      </c>
      <c r="B2" s="82" t="s">
        <v>61</v>
      </c>
      <c r="C2" s="82" t="s">
        <v>62</v>
      </c>
      <c r="D2" s="82" t="s">
        <v>63</v>
      </c>
      <c r="E2" s="82" t="s">
        <v>64</v>
      </c>
      <c r="F2" s="83" t="s">
        <v>65</v>
      </c>
    </row>
    <row r="3" spans="1:9" ht="17.25" customHeight="1">
      <c r="A3" s="60"/>
      <c r="B3" s="60"/>
      <c r="C3" s="60"/>
      <c r="D3" s="60"/>
      <c r="E3" s="60"/>
      <c r="F3" s="60"/>
    </row>
    <row r="4" spans="1:9" ht="17.25" customHeight="1">
      <c r="A4" s="60"/>
      <c r="B4" s="60"/>
      <c r="C4" s="60"/>
      <c r="D4" s="60"/>
      <c r="E4" s="60"/>
      <c r="F4" s="60"/>
    </row>
    <row r="5" spans="1:9" ht="17.25" customHeight="1">
      <c r="A5" s="60"/>
      <c r="B5" s="60"/>
      <c r="C5" s="60"/>
      <c r="D5" s="60"/>
      <c r="E5" s="60"/>
      <c r="F5" s="60"/>
    </row>
    <row r="6" spans="1:9" ht="17.25" customHeight="1">
      <c r="A6" s="60"/>
      <c r="B6" s="60"/>
      <c r="C6" s="60"/>
      <c r="D6" s="60"/>
      <c r="E6" s="60"/>
      <c r="F6" s="60"/>
      <c r="I6" s="12"/>
    </row>
    <row r="7" spans="1:9" ht="17.25" customHeight="1">
      <c r="A7" s="60"/>
      <c r="B7" s="60"/>
      <c r="C7" s="60"/>
      <c r="D7" s="60"/>
      <c r="E7" s="60"/>
      <c r="F7" s="60"/>
    </row>
    <row r="8" spans="1:9" ht="17.25" customHeight="1">
      <c r="A8" s="60"/>
      <c r="B8" s="60"/>
      <c r="C8" s="60"/>
      <c r="D8" s="60"/>
      <c r="E8" s="60"/>
      <c r="F8" s="60"/>
    </row>
    <row r="9" spans="1:9" ht="17.25" customHeight="1">
      <c r="A9" s="60"/>
      <c r="B9" s="60"/>
      <c r="C9" s="60"/>
      <c r="D9" s="60"/>
      <c r="E9" s="60"/>
      <c r="F9" s="60"/>
    </row>
    <row r="10" spans="1:9" ht="17.25" customHeight="1">
      <c r="A10" s="60"/>
      <c r="B10" s="60"/>
      <c r="C10" s="60"/>
      <c r="D10" s="60"/>
      <c r="E10" s="60"/>
      <c r="F10" s="60"/>
    </row>
    <row r="11" spans="1:9" ht="17.25" customHeight="1">
      <c r="A11" s="60"/>
      <c r="B11" s="60"/>
      <c r="C11" s="60"/>
      <c r="D11" s="60"/>
      <c r="E11" s="60"/>
      <c r="F11" s="60"/>
    </row>
    <row r="12" spans="1:9" ht="17.25" customHeight="1">
      <c r="A12" s="60"/>
      <c r="B12" s="60"/>
      <c r="C12" s="60"/>
      <c r="D12" s="60"/>
      <c r="E12" s="60"/>
      <c r="F12" s="60"/>
    </row>
    <row r="13" spans="1:9" ht="17.25" customHeight="1">
      <c r="A13" s="60"/>
      <c r="B13" s="60"/>
      <c r="C13" s="60"/>
      <c r="D13" s="60"/>
      <c r="E13" s="60"/>
      <c r="F13" s="60"/>
    </row>
    <row r="14" spans="1:9" ht="17.25" customHeight="1">
      <c r="A14" s="60"/>
      <c r="B14" s="60"/>
      <c r="C14" s="60"/>
      <c r="D14" s="60"/>
      <c r="E14" s="60"/>
      <c r="F14" s="60"/>
    </row>
    <row r="15" spans="1:9" ht="17.25" customHeight="1">
      <c r="A15" s="60"/>
      <c r="B15" s="60"/>
      <c r="C15" s="60"/>
      <c r="D15" s="60"/>
      <c r="E15" s="60"/>
      <c r="F15" s="60"/>
    </row>
    <row r="16" spans="1:9" ht="17.25" customHeight="1">
      <c r="A16" s="60"/>
      <c r="B16" s="60"/>
      <c r="C16" s="60"/>
      <c r="D16" s="60"/>
      <c r="E16" s="60"/>
      <c r="F16" s="60"/>
    </row>
    <row r="17" spans="1:6" ht="17.25" customHeight="1">
      <c r="A17" s="60"/>
      <c r="B17" s="60"/>
      <c r="C17" s="60"/>
      <c r="D17" s="60"/>
      <c r="E17" s="60"/>
      <c r="F17" s="60"/>
    </row>
    <row r="18" spans="1:6" ht="17.25" customHeight="1">
      <c r="A18" s="60"/>
      <c r="B18" s="60"/>
      <c r="C18" s="60"/>
      <c r="D18" s="60"/>
      <c r="E18" s="60"/>
      <c r="F18" s="60"/>
    </row>
    <row r="19" spans="1:6" ht="17.25" customHeight="1">
      <c r="A19" s="60"/>
      <c r="B19" s="60"/>
      <c r="C19" s="60"/>
      <c r="D19" s="60"/>
      <c r="E19" s="60"/>
      <c r="F19" s="60"/>
    </row>
    <row r="20" spans="1:6" ht="17.25" customHeight="1">
      <c r="A20" s="60"/>
      <c r="B20" s="60"/>
      <c r="C20" s="60"/>
      <c r="D20" s="60"/>
      <c r="E20" s="60"/>
      <c r="F20" s="60"/>
    </row>
    <row r="21" spans="1:6" ht="17.25" customHeight="1">
      <c r="A21" s="60"/>
      <c r="B21" s="60"/>
      <c r="C21" s="60"/>
      <c r="D21" s="60"/>
      <c r="E21" s="60"/>
      <c r="F21" s="60"/>
    </row>
    <row r="22" spans="1:6" ht="17.25" customHeight="1">
      <c r="A22" s="60"/>
      <c r="B22" s="60"/>
      <c r="C22" s="60"/>
      <c r="D22" s="60"/>
      <c r="E22" s="60"/>
      <c r="F22" s="60"/>
    </row>
    <row r="23" spans="1:6" ht="17.25" customHeight="1">
      <c r="A23" s="60"/>
      <c r="B23" s="60"/>
      <c r="C23" s="60"/>
      <c r="D23" s="60"/>
      <c r="E23" s="60"/>
      <c r="F23" s="60"/>
    </row>
    <row r="24" spans="1:6" ht="17.25" customHeight="1">
      <c r="A24" s="60"/>
      <c r="B24" s="60"/>
      <c r="C24" s="60"/>
      <c r="D24" s="60"/>
      <c r="E24" s="60"/>
      <c r="F24" s="60"/>
    </row>
    <row r="25" spans="1:6" ht="17.25" customHeight="1">
      <c r="A25" s="60"/>
      <c r="B25" s="60"/>
      <c r="C25" s="60"/>
      <c r="D25" s="60"/>
      <c r="E25" s="60"/>
      <c r="F25" s="60"/>
    </row>
    <row r="26" spans="1:6" ht="17.25" customHeight="1">
      <c r="A26" s="60"/>
      <c r="B26" s="60"/>
      <c r="C26" s="60"/>
      <c r="D26" s="60"/>
      <c r="E26" s="60"/>
      <c r="F26" s="60"/>
    </row>
    <row r="27" spans="1:6" ht="17.25" customHeight="1">
      <c r="A27" s="60"/>
      <c r="B27" s="60"/>
      <c r="C27" s="60"/>
      <c r="D27" s="60"/>
      <c r="E27" s="60"/>
      <c r="F27" s="60"/>
    </row>
    <row r="28" spans="1:6" ht="17.25" customHeight="1">
      <c r="A28" s="60"/>
      <c r="B28" s="60"/>
      <c r="C28" s="60"/>
      <c r="D28" s="60"/>
      <c r="E28" s="60"/>
      <c r="F28" s="60"/>
    </row>
    <row r="29" spans="1:6" ht="17.25" customHeight="1">
      <c r="A29" s="60"/>
      <c r="B29" s="60"/>
      <c r="C29" s="60"/>
      <c r="D29" s="60"/>
      <c r="E29" s="60"/>
      <c r="F29" s="60"/>
    </row>
    <row r="30" spans="1:6" ht="17.25" customHeight="1">
      <c r="A30" s="60"/>
      <c r="B30" s="60"/>
      <c r="C30" s="60"/>
      <c r="D30" s="60"/>
      <c r="E30" s="60"/>
      <c r="F30" s="60"/>
    </row>
    <row r="31" spans="1:6" ht="17.25" customHeight="1">
      <c r="A31" s="60"/>
      <c r="B31" s="60"/>
      <c r="C31" s="60"/>
      <c r="D31" s="60"/>
      <c r="E31" s="60"/>
      <c r="F31" s="60"/>
    </row>
    <row r="32" spans="1:6" ht="17.25" customHeight="1">
      <c r="A32" s="60"/>
      <c r="B32" s="60"/>
      <c r="C32" s="60"/>
      <c r="D32" s="60"/>
      <c r="E32" s="60"/>
      <c r="F32" s="60"/>
    </row>
    <row r="33" spans="1:9" ht="17.25" customHeight="1">
      <c r="A33" s="60"/>
      <c r="B33" s="60"/>
      <c r="C33" s="60"/>
      <c r="D33" s="60"/>
      <c r="E33" s="60"/>
      <c r="F33" s="60"/>
    </row>
    <row r="34" spans="1:9" ht="17.25" customHeight="1">
      <c r="A34" s="60"/>
      <c r="B34" s="60"/>
      <c r="C34" s="60"/>
      <c r="D34" s="60"/>
      <c r="E34" s="60"/>
      <c r="F34" s="60"/>
    </row>
    <row r="35" spans="1:9" ht="17.25" customHeight="1">
      <c r="A35" s="60"/>
      <c r="B35" s="60"/>
      <c r="C35" s="60"/>
      <c r="D35" s="60"/>
      <c r="E35" s="60"/>
      <c r="F35" s="60"/>
    </row>
    <row r="36" spans="1:9" ht="17.25" customHeight="1">
      <c r="A36" s="60"/>
      <c r="B36" s="60"/>
      <c r="C36" s="60"/>
      <c r="D36" s="60"/>
      <c r="E36" s="60"/>
      <c r="F36" s="60"/>
    </row>
    <row r="37" spans="1:9" ht="17.25" customHeight="1">
      <c r="A37" s="60"/>
      <c r="B37" s="60"/>
      <c r="C37" s="60"/>
      <c r="D37" s="60"/>
      <c r="E37" s="60"/>
      <c r="F37" s="60"/>
    </row>
    <row r="38" spans="1:9" ht="17.25" customHeight="1">
      <c r="A38" s="60"/>
      <c r="B38" s="60"/>
      <c r="C38" s="60"/>
      <c r="D38" s="60"/>
      <c r="E38" s="60"/>
      <c r="F38" s="60"/>
    </row>
    <row r="39" spans="1:9" ht="17.25" customHeight="1">
      <c r="A39" s="60"/>
      <c r="B39" s="60"/>
      <c r="C39" s="60"/>
      <c r="D39" s="60"/>
      <c r="E39" s="60"/>
      <c r="F39" s="60"/>
    </row>
    <row r="40" spans="1:9" ht="17.25" customHeight="1">
      <c r="A40" s="60"/>
      <c r="B40" s="60"/>
      <c r="C40" s="60"/>
      <c r="D40" s="60"/>
      <c r="E40" s="60"/>
      <c r="F40" s="60"/>
    </row>
    <row r="41" spans="1:9" ht="17.25" customHeight="1">
      <c r="A41" s="60"/>
      <c r="B41" s="60"/>
      <c r="C41" s="60"/>
      <c r="D41" s="60"/>
      <c r="E41" s="60"/>
      <c r="F41" s="60"/>
    </row>
    <row r="42" spans="1:9" ht="17.25" customHeight="1">
      <c r="A42" s="60"/>
      <c r="B42" s="60"/>
      <c r="C42" s="60"/>
      <c r="D42" s="60"/>
      <c r="E42" s="60"/>
      <c r="F42" s="60"/>
    </row>
    <row r="43" spans="1:9" ht="17.25" customHeight="1">
      <c r="A43" s="60"/>
      <c r="B43" s="60"/>
      <c r="C43" s="60"/>
      <c r="D43" s="60"/>
      <c r="E43" s="60"/>
      <c r="F43" s="60"/>
      <c r="H43" s="12"/>
    </row>
    <row r="44" spans="1:9" ht="17.25" customHeight="1">
      <c r="A44" s="60"/>
      <c r="B44" s="60"/>
      <c r="C44" s="60"/>
      <c r="D44" s="60"/>
      <c r="E44" s="60"/>
      <c r="F44" s="60"/>
      <c r="H44" s="12"/>
      <c r="I44" s="12"/>
    </row>
    <row r="45" spans="1:9" ht="17.25" customHeight="1">
      <c r="A45" s="60"/>
      <c r="B45" s="60"/>
      <c r="C45" s="60"/>
      <c r="D45" s="60"/>
      <c r="E45" s="60"/>
      <c r="F45" s="60"/>
    </row>
    <row r="46" spans="1:9" ht="17.25" customHeight="1">
      <c r="A46" s="60"/>
      <c r="B46" s="60"/>
      <c r="C46" s="60"/>
      <c r="D46" s="60"/>
      <c r="E46" s="60"/>
      <c r="F46" s="60"/>
    </row>
    <row r="47" spans="1:9" ht="17.25" customHeight="1">
      <c r="A47" s="60"/>
      <c r="B47" s="60"/>
      <c r="C47" s="60"/>
      <c r="D47" s="60"/>
      <c r="E47" s="60"/>
      <c r="F47" s="60"/>
    </row>
    <row r="48" spans="1:9" ht="17.25" customHeight="1">
      <c r="A48" s="60"/>
      <c r="B48" s="60"/>
      <c r="C48" s="60"/>
      <c r="D48" s="60"/>
      <c r="E48" s="60"/>
      <c r="F48" s="60"/>
    </row>
    <row r="49" spans="1:6" ht="17.25" customHeight="1">
      <c r="A49" s="60"/>
      <c r="B49" s="60"/>
      <c r="C49" s="60"/>
      <c r="D49" s="60"/>
      <c r="E49" s="60"/>
      <c r="F49" s="60"/>
    </row>
    <row r="50" spans="1:6" ht="17.25" customHeight="1">
      <c r="A50" s="60"/>
      <c r="B50" s="60"/>
      <c r="C50" s="60"/>
      <c r="D50" s="60"/>
      <c r="E50" s="60"/>
      <c r="F50" s="60"/>
    </row>
    <row r="51" spans="1:6" ht="17.25" customHeight="1">
      <c r="A51" s="60"/>
      <c r="B51" s="60"/>
      <c r="C51" s="60"/>
      <c r="D51" s="60"/>
      <c r="E51" s="60"/>
      <c r="F51" s="60"/>
    </row>
    <row r="52" spans="1:6" ht="17.25" customHeight="1">
      <c r="A52" s="60"/>
      <c r="B52" s="60"/>
      <c r="C52" s="60"/>
      <c r="D52" s="60"/>
      <c r="E52" s="60"/>
      <c r="F52" s="60"/>
    </row>
    <row r="53" spans="1:6" ht="17.25" customHeight="1">
      <c r="A53" s="60"/>
      <c r="B53" s="60"/>
      <c r="C53" s="60"/>
      <c r="D53" s="60"/>
      <c r="E53" s="60"/>
      <c r="F53" s="60"/>
    </row>
    <row r="54" spans="1:6" ht="17.25" customHeight="1">
      <c r="A54" s="60"/>
      <c r="B54" s="60"/>
      <c r="C54" s="60"/>
      <c r="D54" s="60"/>
      <c r="E54" s="60"/>
      <c r="F54" s="60"/>
    </row>
    <row r="55" spans="1:6" ht="17.25" customHeight="1">
      <c r="A55" s="60"/>
      <c r="B55" s="60"/>
      <c r="C55" s="60"/>
      <c r="D55" s="60"/>
      <c r="E55" s="60"/>
      <c r="F55" s="60"/>
    </row>
    <row r="56" spans="1:6" ht="17.25" customHeight="1">
      <c r="A56" s="60"/>
      <c r="B56" s="60"/>
      <c r="C56" s="60"/>
      <c r="D56" s="60"/>
      <c r="E56" s="60"/>
      <c r="F56" s="60"/>
    </row>
    <row r="57" spans="1:6" ht="17.25" customHeight="1">
      <c r="A57" s="60"/>
      <c r="B57" s="60"/>
      <c r="C57" s="60"/>
      <c r="D57" s="60"/>
      <c r="E57" s="60"/>
      <c r="F57" s="60"/>
    </row>
    <row r="58" spans="1:6" ht="17.25" customHeight="1">
      <c r="A58" s="60"/>
      <c r="B58" s="60"/>
      <c r="C58" s="60"/>
      <c r="D58" s="60"/>
      <c r="E58" s="60"/>
      <c r="F58" s="60"/>
    </row>
    <row r="59" spans="1:6" ht="17.25" customHeight="1">
      <c r="A59" s="60"/>
      <c r="B59" s="60"/>
      <c r="C59" s="60"/>
      <c r="D59" s="60"/>
      <c r="E59" s="60"/>
      <c r="F59" s="60"/>
    </row>
    <row r="60" spans="1:6" ht="17.25" customHeight="1">
      <c r="A60" s="60"/>
      <c r="B60" s="60"/>
      <c r="C60" s="60"/>
      <c r="D60" s="60"/>
      <c r="E60" s="60"/>
      <c r="F60" s="60"/>
    </row>
    <row r="61" spans="1:6" ht="17.25" customHeight="1">
      <c r="A61" s="60"/>
      <c r="B61" s="60"/>
      <c r="C61" s="60"/>
      <c r="D61" s="60"/>
      <c r="E61" s="60"/>
      <c r="F61" s="60"/>
    </row>
    <row r="62" spans="1:6" ht="17.25" customHeight="1">
      <c r="A62" s="60"/>
      <c r="B62" s="60"/>
      <c r="C62" s="60"/>
      <c r="D62" s="60"/>
      <c r="E62" s="60"/>
      <c r="F62" s="60"/>
    </row>
  </sheetData>
  <mergeCells count="1">
    <mergeCell ref="A1:F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I62"/>
  <sheetViews>
    <sheetView zoomScaleNormal="100" workbookViewId="0">
      <selection activeCell="A3" sqref="A3:F62"/>
    </sheetView>
  </sheetViews>
  <sheetFormatPr defaultColWidth="11.77734375" defaultRowHeight="17.25" customHeight="1"/>
  <cols>
    <col min="1" max="1" width="11.77734375" style="57"/>
    <col min="2" max="6" width="11.77734375" style="1"/>
  </cols>
  <sheetData>
    <row r="1" spans="1:9" s="58" customFormat="1" ht="37.5" customHeight="1">
      <c r="A1" s="213" t="s">
        <v>70</v>
      </c>
      <c r="B1" s="213"/>
      <c r="C1" s="213"/>
      <c r="D1" s="213"/>
      <c r="E1" s="213"/>
      <c r="F1" s="213"/>
    </row>
    <row r="2" spans="1:9" ht="17.25" customHeight="1">
      <c r="A2" s="77" t="s">
        <v>60</v>
      </c>
      <c r="B2" s="78" t="s">
        <v>61</v>
      </c>
      <c r="C2" s="79" t="s">
        <v>62</v>
      </c>
      <c r="D2" s="78" t="s">
        <v>63</v>
      </c>
      <c r="E2" s="78" t="s">
        <v>64</v>
      </c>
      <c r="F2" s="80" t="s">
        <v>65</v>
      </c>
    </row>
    <row r="3" spans="1:9" ht="17.25" customHeight="1">
      <c r="A3" s="60"/>
      <c r="B3" s="60"/>
      <c r="C3" s="60"/>
      <c r="D3" s="60"/>
      <c r="E3" s="60"/>
      <c r="F3" s="60"/>
    </row>
    <row r="4" spans="1:9" ht="17.25" customHeight="1">
      <c r="A4" s="60"/>
      <c r="B4" s="60"/>
      <c r="C4" s="60"/>
      <c r="D4" s="60"/>
      <c r="E4" s="60"/>
      <c r="F4" s="60"/>
    </row>
    <row r="5" spans="1:9" ht="17.25" customHeight="1">
      <c r="A5" s="60"/>
      <c r="B5" s="60"/>
      <c r="C5" s="60"/>
      <c r="D5" s="60"/>
      <c r="E5" s="60"/>
      <c r="F5" s="60"/>
    </row>
    <row r="6" spans="1:9" ht="17.25" customHeight="1">
      <c r="A6" s="60"/>
      <c r="B6" s="60"/>
      <c r="C6" s="60"/>
      <c r="D6" s="60"/>
      <c r="E6" s="60"/>
      <c r="F6" s="60"/>
      <c r="I6" s="12"/>
    </row>
    <row r="7" spans="1:9" ht="17.25" customHeight="1">
      <c r="A7" s="60"/>
      <c r="B7" s="60"/>
      <c r="C7" s="60"/>
      <c r="D7" s="60"/>
      <c r="E7" s="60"/>
      <c r="F7" s="60"/>
    </row>
    <row r="8" spans="1:9" ht="17.25" customHeight="1">
      <c r="A8" s="60"/>
      <c r="B8" s="60"/>
      <c r="C8" s="60"/>
      <c r="D8" s="60"/>
      <c r="E8" s="60"/>
      <c r="F8" s="60"/>
    </row>
    <row r="9" spans="1:9" ht="17.25" customHeight="1">
      <c r="A9" s="60"/>
      <c r="B9" s="60"/>
      <c r="C9" s="60"/>
      <c r="D9" s="60"/>
      <c r="E9" s="60"/>
      <c r="F9" s="60"/>
    </row>
    <row r="10" spans="1:9" ht="17.25" customHeight="1">
      <c r="A10" s="60"/>
      <c r="B10" s="60"/>
      <c r="C10" s="60"/>
      <c r="D10" s="60"/>
      <c r="E10" s="60"/>
      <c r="F10" s="60"/>
    </row>
    <row r="11" spans="1:9" ht="17.25" customHeight="1">
      <c r="A11" s="60"/>
      <c r="B11" s="60"/>
      <c r="C11" s="60"/>
      <c r="D11" s="60"/>
      <c r="E11" s="60"/>
      <c r="F11" s="60"/>
    </row>
    <row r="12" spans="1:9" ht="17.25" customHeight="1">
      <c r="A12" s="60"/>
      <c r="B12" s="60"/>
      <c r="C12" s="60"/>
      <c r="D12" s="60"/>
      <c r="E12" s="60"/>
      <c r="F12" s="60"/>
    </row>
    <row r="13" spans="1:9" ht="17.25" customHeight="1">
      <c r="A13" s="60"/>
      <c r="B13" s="60"/>
      <c r="C13" s="60"/>
      <c r="D13" s="60"/>
      <c r="E13" s="60"/>
      <c r="F13" s="60"/>
    </row>
    <row r="14" spans="1:9" ht="17.25" customHeight="1">
      <c r="A14" s="60"/>
      <c r="B14" s="60"/>
      <c r="C14" s="60"/>
      <c r="D14" s="60"/>
      <c r="E14" s="60"/>
      <c r="F14" s="60"/>
    </row>
    <row r="15" spans="1:9" ht="17.25" customHeight="1">
      <c r="A15" s="60"/>
      <c r="B15" s="60"/>
      <c r="C15" s="60"/>
      <c r="D15" s="60"/>
      <c r="E15" s="60"/>
      <c r="F15" s="60"/>
    </row>
    <row r="16" spans="1:9" ht="17.25" customHeight="1">
      <c r="A16" s="60"/>
      <c r="B16" s="60"/>
      <c r="C16" s="60"/>
      <c r="D16" s="60"/>
      <c r="E16" s="60"/>
      <c r="F16" s="60"/>
    </row>
    <row r="17" spans="1:6" ht="17.25" customHeight="1">
      <c r="A17" s="60"/>
      <c r="B17" s="60"/>
      <c r="C17" s="60"/>
      <c r="D17" s="60"/>
      <c r="E17" s="60"/>
      <c r="F17" s="60"/>
    </row>
    <row r="18" spans="1:6" ht="17.25" customHeight="1">
      <c r="A18" s="60"/>
      <c r="B18" s="60"/>
      <c r="C18" s="60"/>
      <c r="D18" s="60"/>
      <c r="E18" s="60"/>
      <c r="F18" s="60"/>
    </row>
    <row r="19" spans="1:6" ht="17.25" customHeight="1">
      <c r="A19" s="60"/>
      <c r="B19" s="60"/>
      <c r="C19" s="60"/>
      <c r="D19" s="60"/>
      <c r="E19" s="60"/>
      <c r="F19" s="60"/>
    </row>
    <row r="20" spans="1:6" ht="17.25" customHeight="1">
      <c r="A20" s="60"/>
      <c r="B20" s="60"/>
      <c r="C20" s="60"/>
      <c r="D20" s="60"/>
      <c r="E20" s="60"/>
      <c r="F20" s="60"/>
    </row>
    <row r="21" spans="1:6" ht="17.25" customHeight="1">
      <c r="A21" s="60"/>
      <c r="B21" s="60"/>
      <c r="C21" s="60"/>
      <c r="D21" s="60"/>
      <c r="E21" s="60"/>
      <c r="F21" s="60"/>
    </row>
    <row r="22" spans="1:6" ht="17.25" customHeight="1">
      <c r="A22" s="60"/>
      <c r="B22" s="60"/>
      <c r="C22" s="60"/>
      <c r="D22" s="60"/>
      <c r="E22" s="60"/>
      <c r="F22" s="60"/>
    </row>
    <row r="23" spans="1:6" ht="17.25" customHeight="1">
      <c r="A23" s="60"/>
      <c r="B23" s="60"/>
      <c r="C23" s="60"/>
      <c r="D23" s="60"/>
      <c r="E23" s="60"/>
      <c r="F23" s="60"/>
    </row>
    <row r="24" spans="1:6" ht="17.25" customHeight="1">
      <c r="A24" s="60"/>
      <c r="B24" s="60"/>
      <c r="C24" s="60"/>
      <c r="D24" s="60"/>
      <c r="E24" s="60"/>
      <c r="F24" s="60"/>
    </row>
    <row r="25" spans="1:6" ht="17.25" customHeight="1">
      <c r="A25" s="60"/>
      <c r="B25" s="60"/>
      <c r="C25" s="60"/>
      <c r="D25" s="60"/>
      <c r="E25" s="60"/>
      <c r="F25" s="60"/>
    </row>
    <row r="26" spans="1:6" ht="17.25" customHeight="1">
      <c r="A26" s="60"/>
      <c r="B26" s="60"/>
      <c r="C26" s="60"/>
      <c r="D26" s="60"/>
      <c r="E26" s="60"/>
      <c r="F26" s="60"/>
    </row>
    <row r="27" spans="1:6" ht="17.25" customHeight="1">
      <c r="A27" s="60"/>
      <c r="B27" s="60"/>
      <c r="C27" s="60"/>
      <c r="D27" s="60"/>
      <c r="E27" s="60"/>
      <c r="F27" s="60"/>
    </row>
    <row r="28" spans="1:6" ht="17.25" customHeight="1">
      <c r="A28" s="60"/>
      <c r="B28" s="60"/>
      <c r="C28" s="60"/>
      <c r="D28" s="60"/>
      <c r="E28" s="60"/>
      <c r="F28" s="60"/>
    </row>
    <row r="29" spans="1:6" ht="17.25" customHeight="1">
      <c r="A29" s="60"/>
      <c r="B29" s="60"/>
      <c r="C29" s="60"/>
      <c r="D29" s="60"/>
      <c r="E29" s="60"/>
      <c r="F29" s="60"/>
    </row>
    <row r="30" spans="1:6" ht="17.25" customHeight="1">
      <c r="A30" s="60"/>
      <c r="B30" s="60"/>
      <c r="C30" s="60"/>
      <c r="D30" s="60"/>
      <c r="E30" s="60"/>
      <c r="F30" s="60"/>
    </row>
    <row r="31" spans="1:6" ht="17.25" customHeight="1">
      <c r="A31" s="60"/>
      <c r="B31" s="60"/>
      <c r="C31" s="60"/>
      <c r="D31" s="60"/>
      <c r="E31" s="60"/>
      <c r="F31" s="60"/>
    </row>
    <row r="32" spans="1:6" ht="17.25" customHeight="1">
      <c r="A32" s="60"/>
      <c r="B32" s="60"/>
      <c r="C32" s="60"/>
      <c r="D32" s="60"/>
      <c r="E32" s="60"/>
      <c r="F32" s="60"/>
    </row>
    <row r="33" spans="1:6" ht="17.25" customHeight="1">
      <c r="A33" s="60"/>
      <c r="B33" s="60"/>
      <c r="C33" s="60"/>
      <c r="D33" s="60"/>
      <c r="E33" s="60"/>
      <c r="F33" s="60"/>
    </row>
    <row r="34" spans="1:6" ht="17.25" customHeight="1">
      <c r="A34" s="60"/>
      <c r="B34" s="60"/>
      <c r="C34" s="60"/>
      <c r="D34" s="60"/>
      <c r="E34" s="60"/>
      <c r="F34" s="60"/>
    </row>
    <row r="35" spans="1:6" ht="17.25" customHeight="1">
      <c r="A35" s="60"/>
      <c r="B35" s="60"/>
      <c r="C35" s="60"/>
      <c r="D35" s="60"/>
      <c r="E35" s="60"/>
      <c r="F35" s="60"/>
    </row>
    <row r="36" spans="1:6" ht="17.25" customHeight="1">
      <c r="A36" s="60"/>
      <c r="B36" s="60"/>
      <c r="C36" s="60"/>
      <c r="D36" s="60"/>
      <c r="E36" s="60"/>
      <c r="F36" s="60"/>
    </row>
    <row r="37" spans="1:6" ht="17.25" customHeight="1">
      <c r="A37" s="60"/>
      <c r="B37" s="60"/>
      <c r="C37" s="60"/>
      <c r="D37" s="60"/>
      <c r="E37" s="60"/>
      <c r="F37" s="60"/>
    </row>
    <row r="38" spans="1:6" ht="17.25" customHeight="1">
      <c r="A38" s="60"/>
      <c r="B38" s="60"/>
      <c r="C38" s="60"/>
      <c r="D38" s="60"/>
      <c r="E38" s="60"/>
      <c r="F38" s="60"/>
    </row>
    <row r="39" spans="1:6" ht="17.25" customHeight="1">
      <c r="A39" s="60"/>
      <c r="B39" s="60"/>
      <c r="C39" s="60"/>
      <c r="D39" s="60"/>
      <c r="E39" s="60"/>
      <c r="F39" s="60"/>
    </row>
    <row r="40" spans="1:6" ht="17.25" customHeight="1">
      <c r="A40" s="60"/>
      <c r="B40" s="60"/>
      <c r="C40" s="60"/>
      <c r="D40" s="60"/>
      <c r="E40" s="60"/>
      <c r="F40" s="60"/>
    </row>
    <row r="41" spans="1:6" ht="17.25" customHeight="1">
      <c r="A41" s="60"/>
      <c r="B41" s="60"/>
      <c r="C41" s="60"/>
      <c r="D41" s="60"/>
      <c r="E41" s="60"/>
      <c r="F41" s="60"/>
    </row>
    <row r="42" spans="1:6" ht="17.25" customHeight="1">
      <c r="A42" s="60"/>
      <c r="B42" s="60"/>
      <c r="C42" s="60"/>
      <c r="D42" s="60"/>
      <c r="E42" s="60"/>
      <c r="F42" s="60"/>
    </row>
    <row r="43" spans="1:6" ht="17.25" customHeight="1">
      <c r="A43" s="60"/>
      <c r="B43" s="60"/>
      <c r="C43" s="60"/>
      <c r="D43" s="60"/>
      <c r="E43" s="60"/>
      <c r="F43" s="60"/>
    </row>
    <row r="44" spans="1:6" ht="17.25" customHeight="1">
      <c r="A44" s="60"/>
      <c r="B44" s="60"/>
      <c r="C44" s="60"/>
      <c r="D44" s="60"/>
      <c r="E44" s="60"/>
      <c r="F44" s="60"/>
    </row>
    <row r="45" spans="1:6" ht="17.25" customHeight="1">
      <c r="A45" s="60"/>
      <c r="B45" s="60"/>
      <c r="C45" s="60"/>
      <c r="D45" s="60"/>
      <c r="E45" s="60"/>
      <c r="F45" s="60"/>
    </row>
    <row r="46" spans="1:6" ht="17.25" customHeight="1">
      <c r="A46" s="60"/>
      <c r="B46" s="60"/>
      <c r="C46" s="60"/>
      <c r="D46" s="60"/>
      <c r="E46" s="60"/>
      <c r="F46" s="60"/>
    </row>
    <row r="47" spans="1:6" ht="17.25" customHeight="1">
      <c r="A47" s="60"/>
      <c r="B47" s="60"/>
      <c r="C47" s="60"/>
      <c r="D47" s="60"/>
      <c r="E47" s="60"/>
      <c r="F47" s="60"/>
    </row>
    <row r="48" spans="1:6" ht="17.25" customHeight="1">
      <c r="A48" s="60"/>
      <c r="B48" s="60"/>
      <c r="C48" s="60"/>
      <c r="D48" s="60"/>
      <c r="E48" s="60"/>
      <c r="F48" s="60"/>
    </row>
    <row r="49" spans="1:6" ht="17.25" customHeight="1">
      <c r="A49" s="60"/>
      <c r="B49" s="60"/>
      <c r="C49" s="60"/>
      <c r="D49" s="60"/>
      <c r="E49" s="60"/>
      <c r="F49" s="60"/>
    </row>
    <row r="50" spans="1:6" ht="17.25" customHeight="1">
      <c r="A50" s="60"/>
      <c r="B50" s="60"/>
      <c r="C50" s="60"/>
      <c r="D50" s="60"/>
      <c r="E50" s="60"/>
      <c r="F50" s="60"/>
    </row>
    <row r="51" spans="1:6" ht="17.25" customHeight="1">
      <c r="A51" s="60"/>
      <c r="B51" s="60"/>
      <c r="C51" s="60"/>
      <c r="D51" s="60"/>
      <c r="E51" s="60"/>
      <c r="F51" s="60"/>
    </row>
    <row r="52" spans="1:6" ht="17.25" customHeight="1">
      <c r="A52" s="60"/>
      <c r="B52" s="60"/>
      <c r="C52" s="60"/>
      <c r="D52" s="60"/>
      <c r="E52" s="60"/>
      <c r="F52" s="60"/>
    </row>
    <row r="53" spans="1:6" ht="17.25" customHeight="1">
      <c r="A53" s="60"/>
      <c r="B53" s="60"/>
      <c r="C53" s="60"/>
      <c r="D53" s="60"/>
      <c r="E53" s="60"/>
      <c r="F53" s="60"/>
    </row>
    <row r="54" spans="1:6" ht="17.25" customHeight="1">
      <c r="A54" s="60"/>
      <c r="B54" s="60"/>
      <c r="C54" s="60"/>
      <c r="D54" s="60"/>
      <c r="E54" s="60"/>
      <c r="F54" s="60"/>
    </row>
    <row r="55" spans="1:6" ht="17.25" customHeight="1">
      <c r="A55" s="60"/>
      <c r="B55" s="60"/>
      <c r="C55" s="60"/>
      <c r="D55" s="60"/>
      <c r="E55" s="60"/>
      <c r="F55" s="60"/>
    </row>
    <row r="56" spans="1:6" ht="17.25" customHeight="1">
      <c r="A56" s="60"/>
      <c r="B56" s="60"/>
      <c r="C56" s="60"/>
      <c r="D56" s="60"/>
      <c r="E56" s="60"/>
      <c r="F56" s="60"/>
    </row>
    <row r="57" spans="1:6" ht="17.25" customHeight="1">
      <c r="A57" s="60"/>
      <c r="B57" s="60"/>
      <c r="C57" s="60"/>
      <c r="D57" s="60"/>
      <c r="E57" s="60"/>
      <c r="F57" s="60"/>
    </row>
    <row r="58" spans="1:6" ht="17.25" customHeight="1">
      <c r="A58" s="60"/>
      <c r="B58" s="60"/>
      <c r="C58" s="60"/>
      <c r="D58" s="60"/>
      <c r="E58" s="60"/>
      <c r="F58" s="60"/>
    </row>
    <row r="59" spans="1:6" ht="17.25" customHeight="1">
      <c r="A59" s="60"/>
      <c r="B59" s="60"/>
      <c r="C59" s="60"/>
      <c r="D59" s="60"/>
      <c r="E59" s="60"/>
      <c r="F59" s="60"/>
    </row>
    <row r="60" spans="1:6" ht="17.25" customHeight="1">
      <c r="A60" s="60"/>
      <c r="B60" s="60"/>
      <c r="C60" s="60"/>
      <c r="D60" s="60"/>
      <c r="E60" s="60"/>
      <c r="F60" s="60"/>
    </row>
    <row r="61" spans="1:6" ht="17.25" customHeight="1">
      <c r="A61" s="60"/>
      <c r="B61" s="60"/>
      <c r="C61" s="60"/>
      <c r="D61" s="60"/>
      <c r="E61" s="60"/>
      <c r="F61" s="60"/>
    </row>
    <row r="62" spans="1:6" ht="17.25" customHeight="1">
      <c r="A62" s="60"/>
      <c r="B62" s="60"/>
      <c r="C62" s="60"/>
      <c r="D62" s="60"/>
      <c r="E62" s="60"/>
      <c r="F62" s="60"/>
    </row>
  </sheetData>
  <mergeCells count="1">
    <mergeCell ref="A1:F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9"/>
  <sheetViews>
    <sheetView view="pageBreakPreview" zoomScaleNormal="100" zoomScaleSheetLayoutView="100" workbookViewId="0">
      <pane ySplit="9" topLeftCell="A10" activePane="bottomLeft" state="frozen"/>
      <selection pane="bottomLeft" activeCell="D27" sqref="D27"/>
    </sheetView>
  </sheetViews>
  <sheetFormatPr defaultColWidth="11.77734375" defaultRowHeight="15" customHeight="1"/>
  <cols>
    <col min="1" max="4" width="15.6640625" style="1" customWidth="1"/>
    <col min="5" max="6" width="4.33203125" customWidth="1"/>
    <col min="7" max="8" width="4.33203125" hidden="1" customWidth="1"/>
    <col min="9" max="10" width="4.33203125" customWidth="1"/>
    <col min="11" max="14" width="15.6640625" style="1" customWidth="1"/>
    <col min="15" max="16" width="4.88671875" customWidth="1"/>
    <col min="17" max="18" width="4.88671875" hidden="1" customWidth="1"/>
    <col min="19" max="19" width="4.88671875" customWidth="1"/>
  </cols>
  <sheetData>
    <row r="1" spans="1:19" ht="24" customHeight="1">
      <c r="A1" s="216" t="s">
        <v>113</v>
      </c>
      <c r="B1" s="216"/>
      <c r="C1" s="216"/>
      <c r="D1" s="216"/>
      <c r="E1" s="216"/>
      <c r="F1" s="216"/>
      <c r="G1" s="216"/>
      <c r="H1" s="216"/>
      <c r="I1" s="216"/>
      <c r="J1" s="216"/>
      <c r="K1" s="216"/>
      <c r="L1" s="216"/>
      <c r="M1" s="216"/>
      <c r="N1" s="216"/>
      <c r="O1" s="216"/>
      <c r="P1" s="216"/>
      <c r="Q1" s="216"/>
      <c r="R1" s="216"/>
      <c r="S1" s="216"/>
    </row>
    <row r="2" spans="1:19" ht="15" customHeight="1">
      <c r="A2" s="214" t="s">
        <v>58</v>
      </c>
      <c r="B2" s="214"/>
      <c r="C2" s="214"/>
      <c r="D2" s="214"/>
      <c r="E2" s="214"/>
      <c r="F2" s="214"/>
      <c r="G2" s="214"/>
      <c r="H2" s="214"/>
      <c r="I2" s="214"/>
      <c r="J2" s="214"/>
      <c r="K2" s="214"/>
      <c r="L2" s="214"/>
      <c r="M2" s="214"/>
      <c r="N2" s="214"/>
      <c r="O2" s="214"/>
      <c r="P2" s="214"/>
      <c r="Q2" s="214"/>
      <c r="R2" s="214"/>
      <c r="S2" s="214"/>
    </row>
    <row r="3" spans="1:19" ht="15" customHeight="1">
      <c r="A3" s="214" t="s">
        <v>22</v>
      </c>
      <c r="B3" s="214"/>
      <c r="C3" s="214"/>
      <c r="D3" s="214"/>
      <c r="E3" s="214"/>
      <c r="F3" s="214"/>
      <c r="G3" s="214"/>
      <c r="H3" s="214"/>
      <c r="I3" s="214"/>
      <c r="J3" s="214"/>
      <c r="K3" s="214"/>
      <c r="L3" s="214"/>
      <c r="M3" s="214"/>
      <c r="N3" s="214"/>
      <c r="O3" s="214"/>
      <c r="P3" s="214"/>
      <c r="Q3" s="214"/>
      <c r="R3" s="214"/>
      <c r="S3" s="214"/>
    </row>
    <row r="4" spans="1:19" ht="15" customHeight="1">
      <c r="A4" s="214" t="s">
        <v>59</v>
      </c>
      <c r="B4" s="214"/>
      <c r="C4" s="214"/>
      <c r="D4" s="214"/>
      <c r="E4" s="214"/>
      <c r="F4" s="214"/>
      <c r="G4" s="214"/>
      <c r="H4" s="214"/>
      <c r="I4" s="214"/>
      <c r="J4" s="214"/>
      <c r="K4" s="214"/>
      <c r="L4" s="214"/>
      <c r="M4" s="214"/>
      <c r="N4" s="214"/>
      <c r="O4" s="214"/>
      <c r="P4" s="214"/>
      <c r="Q4" s="214"/>
      <c r="R4" s="214"/>
      <c r="S4" s="214"/>
    </row>
    <row r="5" spans="1:19" ht="15" customHeight="1">
      <c r="A5" s="214" t="s">
        <v>107</v>
      </c>
      <c r="B5" s="214"/>
      <c r="C5" s="214"/>
      <c r="D5" s="214"/>
      <c r="E5" s="214"/>
      <c r="F5" s="214"/>
      <c r="G5" s="214"/>
      <c r="H5" s="214"/>
      <c r="I5" s="214"/>
      <c r="J5" s="214"/>
      <c r="K5" s="214"/>
      <c r="L5" s="214"/>
      <c r="M5" s="214"/>
      <c r="N5" s="214"/>
      <c r="O5" s="214"/>
      <c r="P5" s="214"/>
      <c r="Q5" s="214"/>
      <c r="R5" s="214"/>
      <c r="S5" s="214"/>
    </row>
    <row r="6" spans="1:19" ht="15" customHeight="1">
      <c r="A6" s="214" t="s">
        <v>23</v>
      </c>
      <c r="B6" s="214"/>
      <c r="C6" s="214"/>
      <c r="D6" s="214"/>
      <c r="E6" s="214"/>
      <c r="F6" s="214"/>
      <c r="G6" s="214"/>
      <c r="H6" s="214"/>
      <c r="I6" s="214"/>
      <c r="J6" s="214"/>
      <c r="K6" s="214"/>
      <c r="L6" s="214"/>
      <c r="M6" s="214"/>
      <c r="N6" s="214"/>
      <c r="O6" s="214"/>
      <c r="P6" s="214"/>
      <c r="Q6" s="214"/>
      <c r="R6" s="214"/>
      <c r="S6" s="214"/>
    </row>
    <row r="7" spans="1:19" ht="26.25" customHeight="1">
      <c r="A7" s="215" t="s">
        <v>115</v>
      </c>
      <c r="B7" s="215"/>
      <c r="C7" s="215"/>
      <c r="D7" s="215"/>
      <c r="E7" s="215"/>
      <c r="F7" s="215"/>
      <c r="G7" s="215"/>
      <c r="H7" s="215"/>
      <c r="I7" s="215"/>
      <c r="J7" s="215"/>
      <c r="K7" s="215"/>
      <c r="L7" s="215"/>
      <c r="M7" s="215"/>
      <c r="N7" s="215"/>
      <c r="O7" s="215"/>
      <c r="P7" s="215"/>
      <c r="Q7" s="215"/>
      <c r="R7" s="215"/>
      <c r="S7" s="215"/>
    </row>
    <row r="8" spans="1:19" ht="21" customHeight="1">
      <c r="A8" s="7"/>
      <c r="B8" s="8"/>
      <c r="C8" s="8"/>
      <c r="D8" s="8"/>
      <c r="E8" s="8"/>
      <c r="F8" s="8"/>
      <c r="G8" s="8"/>
      <c r="H8" s="8"/>
      <c r="I8" s="8"/>
      <c r="J8" s="8"/>
      <c r="K8" s="8"/>
      <c r="L8" s="8"/>
      <c r="M8" s="8"/>
      <c r="N8" s="8"/>
    </row>
    <row r="9" spans="1:19" ht="21" customHeight="1" thickBot="1">
      <c r="A9" s="5" t="s">
        <v>98</v>
      </c>
      <c r="B9" s="4"/>
      <c r="C9" s="4"/>
      <c r="D9" s="4"/>
      <c r="E9" s="4"/>
      <c r="F9" s="4"/>
      <c r="G9" s="4"/>
      <c r="H9" s="4"/>
      <c r="I9" s="4"/>
      <c r="J9" s="4"/>
      <c r="K9" s="4"/>
      <c r="L9" s="4"/>
      <c r="M9" s="4"/>
      <c r="N9" s="4"/>
    </row>
    <row r="10" spans="1:19" ht="15" customHeight="1" thickTop="1">
      <c r="A10" s="2"/>
      <c r="B10" s="2"/>
      <c r="C10" s="2"/>
      <c r="D10" s="2"/>
      <c r="E10" s="2"/>
      <c r="F10" s="2"/>
      <c r="G10" s="2"/>
      <c r="H10" s="2"/>
      <c r="I10" s="2"/>
      <c r="J10" s="2"/>
      <c r="K10" s="2"/>
      <c r="L10" s="2"/>
      <c r="M10" s="2"/>
      <c r="N10" s="2"/>
    </row>
    <row r="11" spans="1:19" ht="15" customHeight="1" thickBot="1">
      <c r="A11" s="10" t="s">
        <v>20</v>
      </c>
      <c r="B11" s="1" t="s">
        <v>1</v>
      </c>
      <c r="C11" s="1" t="s">
        <v>2</v>
      </c>
      <c r="D11" s="1" t="s">
        <v>3</v>
      </c>
      <c r="E11" s="117" t="s">
        <v>101</v>
      </c>
      <c r="F11" s="117" t="s">
        <v>102</v>
      </c>
      <c r="G11" s="117" t="s">
        <v>108</v>
      </c>
      <c r="H11" s="117" t="s">
        <v>109</v>
      </c>
      <c r="I11" s="117" t="s">
        <v>103</v>
      </c>
      <c r="K11" s="10" t="s">
        <v>21</v>
      </c>
      <c r="L11" s="1" t="s">
        <v>0</v>
      </c>
      <c r="M11" s="1" t="s">
        <v>2</v>
      </c>
      <c r="N11" s="1" t="s">
        <v>3</v>
      </c>
      <c r="O11" s="117" t="s">
        <v>101</v>
      </c>
      <c r="P11" s="117" t="s">
        <v>102</v>
      </c>
      <c r="Q11" s="117" t="s">
        <v>108</v>
      </c>
      <c r="R11" s="117" t="s">
        <v>109</v>
      </c>
      <c r="S11" s="117" t="s">
        <v>103</v>
      </c>
    </row>
    <row r="12" spans="1:19" ht="15" customHeight="1">
      <c r="A12" s="84" t="s">
        <v>13</v>
      </c>
      <c r="B12" s="85"/>
      <c r="C12" s="46" t="str">
        <f>IF(B12="","","100")</f>
        <v/>
      </c>
      <c r="D12" s="47"/>
      <c r="E12" s="123" t="str">
        <f>IF(C12="","",VLOOKUP(B12,選手情報打ち込み男子!$1:$1048576,2,FALSE))</f>
        <v/>
      </c>
      <c r="F12" s="123" t="str">
        <f>IF($C12="","",VLOOKUP($B12,選手情報打ち込み男子!$1:$1048576,3,FALSE))</f>
        <v/>
      </c>
      <c r="G12" s="123" t="str">
        <f>IF($C12="","",VLOOKUP($B12,選手情報打ち込み男子!$1:$1048576,4,FALSE))</f>
        <v/>
      </c>
      <c r="H12" s="123" t="str">
        <f>IF($C12="","",VLOOKUP($B12,選手情報打ち込み男子!$1:$1048576,5,FALSE))</f>
        <v/>
      </c>
      <c r="I12" s="124" t="str">
        <f>IF(C12="","",VLOOKUP(B12,選手情報打ち込み男子!$1:$1048576,6,FALSE))</f>
        <v/>
      </c>
      <c r="K12" s="1" t="s">
        <v>13</v>
      </c>
      <c r="L12" s="50"/>
      <c r="M12" s="9" t="str">
        <f>IF(L12="","","100")</f>
        <v/>
      </c>
      <c r="N12" s="47"/>
      <c r="O12" s="125" t="str">
        <f>IF(M12="","",VLOOKUP(L12,選手情報打ち込み女子!$1:$1048576,2,FALSE))</f>
        <v/>
      </c>
      <c r="P12" s="125" t="str">
        <f>IF($M12="","",VLOOKUP($L12,選手情報打ち込み女子!$1:$1048576,3,FALSE))</f>
        <v/>
      </c>
      <c r="Q12" s="125" t="str">
        <f>IF($M12="","",VLOOKUP($L12,選手情報打ち込み女子!$1:$1048576,4,FALSE))</f>
        <v/>
      </c>
      <c r="R12" s="125" t="str">
        <f>IF($M12="","",VLOOKUP($L12,選手情報打ち込み女子!$1:$1048576,5,FALSE))</f>
        <v/>
      </c>
      <c r="S12" s="125" t="str">
        <f>IF(M12="","",VLOOKUP(L12,選手情報打ち込み女子!$1:$1048576,6,FALSE))</f>
        <v/>
      </c>
    </row>
    <row r="13" spans="1:19" ht="15" customHeight="1">
      <c r="A13" s="84" t="s">
        <v>13</v>
      </c>
      <c r="B13" s="86"/>
      <c r="C13" s="46" t="str">
        <f t="shared" ref="C13" si="0">IF(B13="","","100")</f>
        <v/>
      </c>
      <c r="D13" s="48"/>
      <c r="E13" s="123" t="str">
        <f>IF(C13="","",VLOOKUP(B13,選手情報打ち込み男子!$1:$1048576,2,FALSE))</f>
        <v/>
      </c>
      <c r="F13" s="123" t="str">
        <f>IF($C13="","",VLOOKUP($B13,選手情報打ち込み男子!$1:$1048576,3,FALSE))</f>
        <v/>
      </c>
      <c r="G13" s="123" t="str">
        <f>IF($C13="","",VLOOKUP($B13,選手情報打ち込み男子!$1:$1048576,4,FALSE))</f>
        <v/>
      </c>
      <c r="H13" s="123" t="str">
        <f>IF($C13="","",VLOOKUP($B13,選手情報打ち込み男子!$1:$1048576,5,FALSE))</f>
        <v/>
      </c>
      <c r="I13" s="124" t="str">
        <f>IF(C13="","",VLOOKUP(B13,選手情報打ち込み男子!$1:$1048576,6,FALSE))</f>
        <v/>
      </c>
      <c r="K13" s="153" t="s">
        <v>13</v>
      </c>
      <c r="L13" s="49"/>
      <c r="M13" s="9" t="str">
        <f t="shared" ref="M13" si="1">IF(L13="","","100")</f>
        <v/>
      </c>
      <c r="N13" s="48"/>
      <c r="O13" s="125" t="str">
        <f>IF(M13="","",VLOOKUP(L13,選手情報打ち込み女子!$1:$1048576,2,FALSE))</f>
        <v/>
      </c>
      <c r="P13" s="125" t="str">
        <f>IF($M13="","",VLOOKUP($L13,選手情報打ち込み女子!$1:$1048576,3,FALSE))</f>
        <v/>
      </c>
      <c r="Q13" s="125" t="str">
        <f>IF($M13="","",VLOOKUP($L13,選手情報打ち込み女子!$1:$1048576,4,FALSE))</f>
        <v/>
      </c>
      <c r="R13" s="125" t="str">
        <f>IF($M13="","",VLOOKUP($L13,選手情報打ち込み女子!$1:$1048576,5,FALSE))</f>
        <v/>
      </c>
      <c r="S13" s="125" t="str">
        <f>IF(M13="","",VLOOKUP(L13,選手情報打ち込み女子!$1:$1048576,6,FALSE))</f>
        <v/>
      </c>
    </row>
    <row r="14" spans="1:19" ht="15" customHeight="1">
      <c r="A14" s="84" t="s">
        <v>13</v>
      </c>
      <c r="B14" s="86"/>
      <c r="C14" s="46" t="str">
        <f t="shared" ref="C14:C20" si="2">IF(B14="","","100")</f>
        <v/>
      </c>
      <c r="D14" s="48"/>
      <c r="E14" s="123" t="str">
        <f>IF(C14="","",VLOOKUP(B14,選手情報打ち込み男子!$1:$1048576,2,FALSE))</f>
        <v/>
      </c>
      <c r="F14" s="123" t="str">
        <f>IF($C14="","",VLOOKUP($B14,選手情報打ち込み男子!$1:$1048576,3,FALSE))</f>
        <v/>
      </c>
      <c r="G14" s="123" t="str">
        <f>IF($C14="","",VLOOKUP($B14,選手情報打ち込み男子!$1:$1048576,4,FALSE))</f>
        <v/>
      </c>
      <c r="H14" s="123" t="str">
        <f>IF($C14="","",VLOOKUP($B14,選手情報打ち込み男子!$1:$1048576,5,FALSE))</f>
        <v/>
      </c>
      <c r="I14" s="124" t="str">
        <f>IF(C14="","",VLOOKUP(B14,選手情報打ち込み男子!$1:$1048576,6,FALSE))</f>
        <v/>
      </c>
      <c r="K14" s="1" t="s">
        <v>13</v>
      </c>
      <c r="L14" s="49"/>
      <c r="M14" s="9" t="str">
        <f t="shared" ref="M14:M20" si="3">IF(L14="","","100")</f>
        <v/>
      </c>
      <c r="N14" s="48"/>
      <c r="O14" s="125" t="str">
        <f>IF(M14="","",VLOOKUP(L14,選手情報打ち込み女子!$1:$1048576,2,FALSE))</f>
        <v/>
      </c>
      <c r="P14" s="125" t="str">
        <f>IF($M14="","",VLOOKUP($L14,選手情報打ち込み女子!$1:$1048576,3,FALSE))</f>
        <v/>
      </c>
      <c r="Q14" s="125" t="str">
        <f>IF($M14="","",VLOOKUP($L14,選手情報打ち込み女子!$1:$1048576,4,FALSE))</f>
        <v/>
      </c>
      <c r="R14" s="125" t="str">
        <f>IF($M14="","",VLOOKUP($L14,選手情報打ち込み女子!$1:$1048576,5,FALSE))</f>
        <v/>
      </c>
      <c r="S14" s="125" t="str">
        <f>IF(M14="","",VLOOKUP(L14,選手情報打ち込み女子!$1:$1048576,6,FALSE))</f>
        <v/>
      </c>
    </row>
    <row r="15" spans="1:19" ht="15" customHeight="1">
      <c r="A15" s="84" t="s">
        <v>12</v>
      </c>
      <c r="B15" s="86"/>
      <c r="C15" s="46" t="str">
        <f t="shared" si="2"/>
        <v/>
      </c>
      <c r="D15" s="48"/>
      <c r="E15" s="123" t="str">
        <f>IF(C15="","",VLOOKUP(B15,選手情報打ち込み男子!$1:$1048576,2,FALSE))</f>
        <v/>
      </c>
      <c r="F15" s="123" t="str">
        <f>IF($C15="","",VLOOKUP($B15,選手情報打ち込み男子!$1:$1048576,3,FALSE))</f>
        <v/>
      </c>
      <c r="G15" s="123" t="str">
        <f>IF($C15="","",VLOOKUP($B15,選手情報打ち込み男子!$1:$1048576,4,FALSE))</f>
        <v/>
      </c>
      <c r="H15" s="123" t="str">
        <f>IF($C15="","",VLOOKUP($B15,選手情報打ち込み男子!$1:$1048576,5,FALSE))</f>
        <v/>
      </c>
      <c r="I15" s="124" t="str">
        <f>IF(C15="","",VLOOKUP(B15,選手情報打ち込み男子!$1:$1048576,6,FALSE))</f>
        <v/>
      </c>
      <c r="K15" s="1" t="s">
        <v>12</v>
      </c>
      <c r="L15" s="49"/>
      <c r="M15" s="9" t="str">
        <f t="shared" si="3"/>
        <v/>
      </c>
      <c r="N15" s="48"/>
      <c r="O15" s="125" t="str">
        <f>IF(M15="","",VLOOKUP(L15,選手情報打ち込み女子!$1:$1048576,2,FALSE))</f>
        <v/>
      </c>
      <c r="P15" s="125" t="str">
        <f>IF($M15="","",VLOOKUP($L15,選手情報打ち込み女子!$1:$1048576,3,FALSE))</f>
        <v/>
      </c>
      <c r="Q15" s="125" t="str">
        <f>IF($M15="","",VLOOKUP($L15,選手情報打ち込み女子!$1:$1048576,4,FALSE))</f>
        <v/>
      </c>
      <c r="R15" s="125" t="str">
        <f>IF($M15="","",VLOOKUP($L15,選手情報打ち込み女子!$1:$1048576,5,FALSE))</f>
        <v/>
      </c>
      <c r="S15" s="125" t="str">
        <f>IF(M15="","",VLOOKUP(L15,選手情報打ち込み女子!$1:$1048576,6,FALSE))</f>
        <v/>
      </c>
    </row>
    <row r="16" spans="1:19" ht="15" customHeight="1">
      <c r="A16" s="84" t="s">
        <v>12</v>
      </c>
      <c r="B16" s="86"/>
      <c r="C16" s="46" t="str">
        <f t="shared" ref="C16" si="4">IF(B16="","","100")</f>
        <v/>
      </c>
      <c r="D16" s="48"/>
      <c r="E16" s="123" t="str">
        <f>IF(C16="","",VLOOKUP(B16,選手情報打ち込み男子!$1:$1048576,2,FALSE))</f>
        <v/>
      </c>
      <c r="F16" s="123" t="str">
        <f>IF($C16="","",VLOOKUP($B16,選手情報打ち込み男子!$1:$1048576,3,FALSE))</f>
        <v/>
      </c>
      <c r="G16" s="123" t="str">
        <f>IF($C16="","",VLOOKUP($B16,選手情報打ち込み男子!$1:$1048576,4,FALSE))</f>
        <v/>
      </c>
      <c r="H16" s="123" t="str">
        <f>IF($C16="","",VLOOKUP($B16,選手情報打ち込み男子!$1:$1048576,5,FALSE))</f>
        <v/>
      </c>
      <c r="I16" s="124" t="str">
        <f>IF(C16="","",VLOOKUP(B16,選手情報打ち込み男子!$1:$1048576,6,FALSE))</f>
        <v/>
      </c>
      <c r="K16" s="153" t="s">
        <v>12</v>
      </c>
      <c r="L16" s="49"/>
      <c r="M16" s="9" t="str">
        <f t="shared" ref="M16" si="5">IF(L16="","","100")</f>
        <v/>
      </c>
      <c r="N16" s="48"/>
      <c r="O16" s="125" t="str">
        <f>IF(M16="","",VLOOKUP(L16,選手情報打ち込み女子!$1:$1048576,2,FALSE))</f>
        <v/>
      </c>
      <c r="P16" s="125" t="str">
        <f>IF($M16="","",VLOOKUP($L16,選手情報打ち込み女子!$1:$1048576,3,FALSE))</f>
        <v/>
      </c>
      <c r="Q16" s="125" t="str">
        <f>IF($M16="","",VLOOKUP($L16,選手情報打ち込み女子!$1:$1048576,4,FALSE))</f>
        <v/>
      </c>
      <c r="R16" s="125" t="str">
        <f>IF($M16="","",VLOOKUP($L16,選手情報打ち込み女子!$1:$1048576,5,FALSE))</f>
        <v/>
      </c>
      <c r="S16" s="125" t="str">
        <f>IF(M16="","",VLOOKUP(L16,選手情報打ち込み女子!$1:$1048576,6,FALSE))</f>
        <v/>
      </c>
    </row>
    <row r="17" spans="1:19" ht="15" customHeight="1">
      <c r="A17" s="84" t="s">
        <v>12</v>
      </c>
      <c r="B17" s="86"/>
      <c r="C17" s="46" t="str">
        <f t="shared" si="2"/>
        <v/>
      </c>
      <c r="D17" s="48"/>
      <c r="E17" s="123" t="str">
        <f>IF(C17="","",VLOOKUP(B17,選手情報打ち込み男子!$1:$1048576,2,FALSE))</f>
        <v/>
      </c>
      <c r="F17" s="123" t="str">
        <f>IF($C17="","",VLOOKUP($B17,選手情報打ち込み男子!$1:$1048576,3,FALSE))</f>
        <v/>
      </c>
      <c r="G17" s="123" t="str">
        <f>IF($C17="","",VLOOKUP($B17,選手情報打ち込み男子!$1:$1048576,4,FALSE))</f>
        <v/>
      </c>
      <c r="H17" s="123" t="str">
        <f>IF($C17="","",VLOOKUP($B17,選手情報打ち込み男子!$1:$1048576,5,FALSE))</f>
        <v/>
      </c>
      <c r="I17" s="124" t="str">
        <f>IF(C17="","",VLOOKUP(B17,選手情報打ち込み男子!$1:$1048576,6,FALSE))</f>
        <v/>
      </c>
      <c r="K17" s="1" t="s">
        <v>12</v>
      </c>
      <c r="L17" s="49"/>
      <c r="M17" s="9" t="str">
        <f t="shared" si="3"/>
        <v/>
      </c>
      <c r="N17" s="48"/>
      <c r="O17" s="125" t="str">
        <f>IF(M17="","",VLOOKUP(L17,選手情報打ち込み女子!$1:$1048576,2,FALSE))</f>
        <v/>
      </c>
      <c r="P17" s="125" t="str">
        <f>IF($M17="","",VLOOKUP($L17,選手情報打ち込み女子!$1:$1048576,3,FALSE))</f>
        <v/>
      </c>
      <c r="Q17" s="125" t="str">
        <f>IF($M17="","",VLOOKUP($L17,選手情報打ち込み女子!$1:$1048576,4,FALSE))</f>
        <v/>
      </c>
      <c r="R17" s="125" t="str">
        <f>IF($M17="","",VLOOKUP($L17,選手情報打ち込み女子!$1:$1048576,5,FALSE))</f>
        <v/>
      </c>
      <c r="S17" s="125" t="str">
        <f>IF(M17="","",VLOOKUP(L17,選手情報打ち込み女子!$1:$1048576,6,FALSE))</f>
        <v/>
      </c>
    </row>
    <row r="18" spans="1:19" ht="15" customHeight="1">
      <c r="A18" s="84" t="s">
        <v>11</v>
      </c>
      <c r="B18" s="86"/>
      <c r="C18" s="46" t="str">
        <f t="shared" si="2"/>
        <v/>
      </c>
      <c r="D18" s="48"/>
      <c r="E18" s="123" t="str">
        <f>IF(C18="","",VLOOKUP(B18,選手情報打ち込み男子!$1:$1048576,2,FALSE))</f>
        <v/>
      </c>
      <c r="F18" s="123" t="str">
        <f>IF($C18="","",VLOOKUP($B18,選手情報打ち込み男子!$1:$1048576,3,FALSE))</f>
        <v/>
      </c>
      <c r="G18" s="123" t="str">
        <f>IF($C18="","",VLOOKUP($B18,選手情報打ち込み男子!$1:$1048576,4,FALSE))</f>
        <v/>
      </c>
      <c r="H18" s="123" t="str">
        <f>IF($C18="","",VLOOKUP($B18,選手情報打ち込み男子!$1:$1048576,5,FALSE))</f>
        <v/>
      </c>
      <c r="I18" s="124" t="str">
        <f>IF(C18="","",VLOOKUP(B18,選手情報打ち込み男子!$1:$1048576,6,FALSE))</f>
        <v/>
      </c>
      <c r="K18" s="84" t="s">
        <v>11</v>
      </c>
      <c r="L18" s="49"/>
      <c r="M18" s="9" t="str">
        <f t="shared" si="3"/>
        <v/>
      </c>
      <c r="N18" s="48"/>
      <c r="O18" s="125" t="str">
        <f>IF(M18="","",VLOOKUP(L18,選手情報打ち込み女子!$1:$1048576,2,FALSE))</f>
        <v/>
      </c>
      <c r="P18" s="125" t="str">
        <f>IF($M18="","",VLOOKUP($L18,選手情報打ち込み女子!$1:$1048576,3,FALSE))</f>
        <v/>
      </c>
      <c r="Q18" s="125" t="str">
        <f>IF($M18="","",VLOOKUP($L18,選手情報打ち込み女子!$1:$1048576,4,FALSE))</f>
        <v/>
      </c>
      <c r="R18" s="125" t="str">
        <f>IF($M18="","",VLOOKUP($L18,選手情報打ち込み女子!$1:$1048576,5,FALSE))</f>
        <v/>
      </c>
      <c r="S18" s="125" t="str">
        <f>IF(M18="","",VLOOKUP(L18,選手情報打ち込み女子!$1:$1048576,6,FALSE))</f>
        <v/>
      </c>
    </row>
    <row r="19" spans="1:19" ht="15" customHeight="1">
      <c r="A19" s="84" t="s">
        <v>11</v>
      </c>
      <c r="B19" s="86"/>
      <c r="C19" s="46" t="str">
        <f t="shared" ref="C19" si="6">IF(B19="","","100")</f>
        <v/>
      </c>
      <c r="D19" s="48"/>
      <c r="E19" s="123" t="str">
        <f>IF(C19="","",VLOOKUP(B19,選手情報打ち込み男子!$1:$1048576,2,FALSE))</f>
        <v/>
      </c>
      <c r="F19" s="123" t="str">
        <f>IF($C19="","",VLOOKUP($B19,選手情報打ち込み男子!$1:$1048576,3,FALSE))</f>
        <v/>
      </c>
      <c r="G19" s="123" t="str">
        <f>IF($C19="","",VLOOKUP($B19,選手情報打ち込み男子!$1:$1048576,4,FALSE))</f>
        <v/>
      </c>
      <c r="H19" s="123" t="str">
        <f>IF($C19="","",VLOOKUP($B19,選手情報打ち込み男子!$1:$1048576,5,FALSE))</f>
        <v/>
      </c>
      <c r="I19" s="124" t="str">
        <f>IF(C19="","",VLOOKUP(B19,選手情報打ち込み男子!$1:$1048576,6,FALSE))</f>
        <v/>
      </c>
      <c r="K19" s="84" t="s">
        <v>11</v>
      </c>
      <c r="L19" s="49"/>
      <c r="M19" s="9" t="str">
        <f t="shared" ref="M19" si="7">IF(L19="","","100")</f>
        <v/>
      </c>
      <c r="N19" s="48"/>
      <c r="O19" s="125" t="str">
        <f>IF(M19="","",VLOOKUP(L19,選手情報打ち込み女子!$1:$1048576,2,FALSE))</f>
        <v/>
      </c>
      <c r="P19" s="125" t="str">
        <f>IF($M19="","",VLOOKUP($L19,選手情報打ち込み女子!$1:$1048576,3,FALSE))</f>
        <v/>
      </c>
      <c r="Q19" s="125" t="str">
        <f>IF($M19="","",VLOOKUP($L19,選手情報打ち込み女子!$1:$1048576,4,FALSE))</f>
        <v/>
      </c>
      <c r="R19" s="125" t="str">
        <f>IF($M19="","",VLOOKUP($L19,選手情報打ち込み女子!$1:$1048576,5,FALSE))</f>
        <v/>
      </c>
      <c r="S19" s="125" t="str">
        <f>IF(M19="","",VLOOKUP(L19,選手情報打ち込み女子!$1:$1048576,6,FALSE))</f>
        <v/>
      </c>
    </row>
    <row r="20" spans="1:19" ht="15" customHeight="1">
      <c r="A20" s="84" t="s">
        <v>11</v>
      </c>
      <c r="B20" s="86"/>
      <c r="C20" s="46" t="str">
        <f t="shared" si="2"/>
        <v/>
      </c>
      <c r="D20" s="48"/>
      <c r="E20" s="123" t="str">
        <f>IF(C20="","",VLOOKUP(B20,選手情報打ち込み男子!$1:$1048576,2,FALSE))</f>
        <v/>
      </c>
      <c r="F20" s="123" t="str">
        <f>IF($C20="","",VLOOKUP($B20,選手情報打ち込み男子!$1:$1048576,3,FALSE))</f>
        <v/>
      </c>
      <c r="G20" s="123" t="str">
        <f>IF($C20="","",VLOOKUP($B20,選手情報打ち込み男子!$1:$1048576,4,FALSE))</f>
        <v/>
      </c>
      <c r="H20" s="123" t="str">
        <f>IF($C20="","",VLOOKUP($B20,選手情報打ち込み男子!$1:$1048576,5,FALSE))</f>
        <v/>
      </c>
      <c r="I20" s="124" t="str">
        <f>IF(C20="","",VLOOKUP(B20,選手情報打ち込み男子!$1:$1048576,6,FALSE))</f>
        <v/>
      </c>
      <c r="K20" s="84" t="s">
        <v>11</v>
      </c>
      <c r="L20" s="49"/>
      <c r="M20" s="9" t="str">
        <f t="shared" si="3"/>
        <v/>
      </c>
      <c r="N20" s="48"/>
      <c r="O20" s="125" t="str">
        <f>IF(M20="","",VLOOKUP(L20,選手情報打ち込み女子!$1:$1048576,2,FALSE))</f>
        <v/>
      </c>
      <c r="P20" s="125" t="str">
        <f>IF($M20="","",VLOOKUP($L20,選手情報打ち込み女子!$1:$1048576,3,FALSE))</f>
        <v/>
      </c>
      <c r="Q20" s="125" t="str">
        <f>IF($M20="","",VLOOKUP($L20,選手情報打ち込み女子!$1:$1048576,4,FALSE))</f>
        <v/>
      </c>
      <c r="R20" s="125" t="str">
        <f>IF($M20="","",VLOOKUP($L20,選手情報打ち込み女子!$1:$1048576,5,FALSE))</f>
        <v/>
      </c>
      <c r="S20" s="125" t="str">
        <f>IF(M20="","",VLOOKUP(L20,選手情報打ち込み女子!$1:$1048576,6,FALSE))</f>
        <v/>
      </c>
    </row>
    <row r="21" spans="1:19" ht="15" customHeight="1">
      <c r="A21" s="84" t="s">
        <v>10</v>
      </c>
      <c r="B21" s="86"/>
      <c r="C21" s="46" t="str">
        <f>IF(B21="","","200")</f>
        <v/>
      </c>
      <c r="D21" s="48"/>
      <c r="E21" s="123" t="str">
        <f>IF(C21="","",VLOOKUP(B21,選手情報打ち込み男子!$1:$1048576,2,FALSE))</f>
        <v/>
      </c>
      <c r="F21" s="123" t="str">
        <f>IF($C21="","",VLOOKUP($B21,選手情報打ち込み男子!$1:$1048576,3,FALSE))</f>
        <v/>
      </c>
      <c r="G21" s="123" t="str">
        <f>IF($C21="","",VLOOKUP($B21,選手情報打ち込み男子!$1:$1048576,4,FALSE))</f>
        <v/>
      </c>
      <c r="H21" s="123" t="str">
        <f>IF($C21="","",VLOOKUP($B21,選手情報打ち込み男子!$1:$1048576,5,FALSE))</f>
        <v/>
      </c>
      <c r="I21" s="124" t="str">
        <f>IF(C21="","",VLOOKUP(B21,選手情報打ち込み男子!$1:$1048576,6,FALSE))</f>
        <v/>
      </c>
      <c r="K21" s="84" t="s">
        <v>10</v>
      </c>
      <c r="L21" s="49"/>
      <c r="M21" s="9" t="str">
        <f>IF(L21="","","200")</f>
        <v/>
      </c>
      <c r="N21" s="48"/>
      <c r="O21" s="125" t="str">
        <f>IF(M21="","",VLOOKUP(L21,選手情報打ち込み女子!$1:$1048576,2,FALSE))</f>
        <v/>
      </c>
      <c r="P21" s="125" t="str">
        <f>IF($M21="","",VLOOKUP($L21,選手情報打ち込み女子!$1:$1048576,3,FALSE))</f>
        <v/>
      </c>
      <c r="Q21" s="125" t="str">
        <f>IF($M21="","",VLOOKUP($L21,選手情報打ち込み女子!$1:$1048576,4,FALSE))</f>
        <v/>
      </c>
      <c r="R21" s="125" t="str">
        <f>IF($M21="","",VLOOKUP($L21,選手情報打ち込み女子!$1:$1048576,5,FALSE))</f>
        <v/>
      </c>
      <c r="S21" s="125" t="str">
        <f>IF(M21="","",VLOOKUP(L21,選手情報打ち込み女子!$1:$1048576,6,FALSE))</f>
        <v/>
      </c>
    </row>
    <row r="22" spans="1:19" ht="15" customHeight="1">
      <c r="A22" s="84" t="s">
        <v>10</v>
      </c>
      <c r="B22" s="86"/>
      <c r="C22" s="46" t="str">
        <f>IF(B22="","","200")</f>
        <v/>
      </c>
      <c r="D22" s="48"/>
      <c r="E22" s="123" t="str">
        <f>IF(C22="","",VLOOKUP(B22,選手情報打ち込み男子!$1:$1048576,2,FALSE))</f>
        <v/>
      </c>
      <c r="F22" s="123" t="str">
        <f>IF($C22="","",VLOOKUP($B22,選手情報打ち込み男子!$1:$1048576,3,FALSE))</f>
        <v/>
      </c>
      <c r="G22" s="123" t="str">
        <f>IF($C22="","",VLOOKUP($B22,選手情報打ち込み男子!$1:$1048576,4,FALSE))</f>
        <v/>
      </c>
      <c r="H22" s="123" t="str">
        <f>IF($C22="","",VLOOKUP($B22,選手情報打ち込み男子!$1:$1048576,5,FALSE))</f>
        <v/>
      </c>
      <c r="I22" s="124" t="str">
        <f>IF(C22="","",VLOOKUP(B22,選手情報打ち込み男子!$1:$1048576,6,FALSE))</f>
        <v/>
      </c>
      <c r="K22" s="84" t="s">
        <v>10</v>
      </c>
      <c r="L22" s="49"/>
      <c r="M22" s="9" t="str">
        <f>IF(L22="","","200")</f>
        <v/>
      </c>
      <c r="N22" s="48"/>
      <c r="O22" s="125" t="str">
        <f>IF(M22="","",VLOOKUP(L22,選手情報打ち込み女子!$1:$1048576,2,FALSE))</f>
        <v/>
      </c>
      <c r="P22" s="125" t="str">
        <f>IF($M22="","",VLOOKUP($L22,選手情報打ち込み女子!$1:$1048576,3,FALSE))</f>
        <v/>
      </c>
      <c r="Q22" s="125" t="str">
        <f>IF($M22="","",VLOOKUP($L22,選手情報打ち込み女子!$1:$1048576,4,FALSE))</f>
        <v/>
      </c>
      <c r="R22" s="125" t="str">
        <f>IF($M22="","",VLOOKUP($L22,選手情報打ち込み女子!$1:$1048576,5,FALSE))</f>
        <v/>
      </c>
      <c r="S22" s="125" t="str">
        <f>IF(M22="","",VLOOKUP(L22,選手情報打ち込み女子!$1:$1048576,6,FALSE))</f>
        <v/>
      </c>
    </row>
    <row r="23" spans="1:19" ht="15" customHeight="1">
      <c r="A23" s="84" t="s">
        <v>10</v>
      </c>
      <c r="B23" s="86"/>
      <c r="C23" s="46" t="str">
        <f>IF(B23="","","200")</f>
        <v/>
      </c>
      <c r="D23" s="48"/>
      <c r="E23" s="123" t="str">
        <f>IF(C23="","",VLOOKUP(B23,選手情報打ち込み男子!$1:$1048576,2,FALSE))</f>
        <v/>
      </c>
      <c r="F23" s="123" t="str">
        <f>IF($C23="","",VLOOKUP($B23,選手情報打ち込み男子!$1:$1048576,3,FALSE))</f>
        <v/>
      </c>
      <c r="G23" s="123" t="str">
        <f>IF($C23="","",VLOOKUP($B23,選手情報打ち込み男子!$1:$1048576,4,FALSE))</f>
        <v/>
      </c>
      <c r="H23" s="123" t="str">
        <f>IF($C23="","",VLOOKUP($B23,選手情報打ち込み男子!$1:$1048576,5,FALSE))</f>
        <v/>
      </c>
      <c r="I23" s="124" t="str">
        <f>IF(C23="","",VLOOKUP(B23,選手情報打ち込み男子!$1:$1048576,6,FALSE))</f>
        <v/>
      </c>
      <c r="K23" s="84" t="s">
        <v>10</v>
      </c>
      <c r="L23" s="49"/>
      <c r="M23" s="9" t="str">
        <f>IF(L23="","","200")</f>
        <v/>
      </c>
      <c r="N23" s="48"/>
      <c r="O23" s="125" t="str">
        <f>IF(M23="","",VLOOKUP(L23,選手情報打ち込み女子!$1:$1048576,2,FALSE))</f>
        <v/>
      </c>
      <c r="P23" s="125" t="str">
        <f>IF($M23="","",VLOOKUP($L23,選手情報打ち込み女子!$1:$1048576,3,FALSE))</f>
        <v/>
      </c>
      <c r="Q23" s="125" t="str">
        <f>IF($M23="","",VLOOKUP($L23,選手情報打ち込み女子!$1:$1048576,4,FALSE))</f>
        <v/>
      </c>
      <c r="R23" s="125" t="str">
        <f>IF($M23="","",VLOOKUP($L23,選手情報打ち込み女子!$1:$1048576,5,FALSE))</f>
        <v/>
      </c>
      <c r="S23" s="125" t="str">
        <f>IF(M23="","",VLOOKUP(L23,選手情報打ち込み女子!$1:$1048576,6,FALSE))</f>
        <v/>
      </c>
    </row>
    <row r="24" spans="1:19" ht="15" customHeight="1">
      <c r="A24" s="84" t="s">
        <v>9</v>
      </c>
      <c r="B24" s="86"/>
      <c r="C24" s="46" t="str">
        <f>IF(B24="","","400")</f>
        <v/>
      </c>
      <c r="D24" s="48"/>
      <c r="E24" s="123" t="str">
        <f>IF(C24="","",VLOOKUP(B24,選手情報打ち込み男子!$1:$1048576,2,FALSE))</f>
        <v/>
      </c>
      <c r="F24" s="123" t="str">
        <f>IF($C24="","",VLOOKUP($B24,選手情報打ち込み男子!$1:$1048576,3,FALSE))</f>
        <v/>
      </c>
      <c r="G24" s="123" t="str">
        <f>IF($C24="","",VLOOKUP($B24,選手情報打ち込み男子!$1:$1048576,4,FALSE))</f>
        <v/>
      </c>
      <c r="H24" s="123" t="str">
        <f>IF($C24="","",VLOOKUP($B24,選手情報打ち込み男子!$1:$1048576,5,FALSE))</f>
        <v/>
      </c>
      <c r="I24" s="124" t="str">
        <f>IF(C24="","",VLOOKUP(B24,選手情報打ち込み男子!$1:$1048576,6,FALSE))</f>
        <v/>
      </c>
      <c r="K24" s="84" t="s">
        <v>8</v>
      </c>
      <c r="L24" s="49"/>
      <c r="M24" s="9" t="str">
        <f>IF(L24="","","800")</f>
        <v/>
      </c>
      <c r="N24" s="48"/>
      <c r="O24" s="125" t="str">
        <f>IF(M24="","",VLOOKUP(L24,選手情報打ち込み女子!$1:$1048576,2,FALSE))</f>
        <v/>
      </c>
      <c r="P24" s="125" t="str">
        <f>IF($M24="","",VLOOKUP($L24,選手情報打ち込み女子!$1:$1048576,3,FALSE))</f>
        <v/>
      </c>
      <c r="Q24" s="125" t="str">
        <f>IF($M24="","",VLOOKUP($L24,選手情報打ち込み女子!$1:$1048576,4,FALSE))</f>
        <v/>
      </c>
      <c r="R24" s="125" t="str">
        <f>IF($M24="","",VLOOKUP($L24,選手情報打ち込み女子!$1:$1048576,5,FALSE))</f>
        <v/>
      </c>
      <c r="S24" s="125" t="str">
        <f>IF(M24="","",VLOOKUP(L24,選手情報打ち込み女子!$1:$1048576,6,FALSE))</f>
        <v/>
      </c>
    </row>
    <row r="25" spans="1:19" ht="15" customHeight="1">
      <c r="A25" s="84" t="s">
        <v>9</v>
      </c>
      <c r="B25" s="86"/>
      <c r="C25" s="46" t="str">
        <f>IF(B25="","","400")</f>
        <v/>
      </c>
      <c r="D25" s="48"/>
      <c r="E25" s="123" t="str">
        <f>IF(C25="","",VLOOKUP(B25,選手情報打ち込み男子!$1:$1048576,2,FALSE))</f>
        <v/>
      </c>
      <c r="F25" s="123" t="str">
        <f>IF($C25="","",VLOOKUP($B25,選手情報打ち込み男子!$1:$1048576,3,FALSE))</f>
        <v/>
      </c>
      <c r="G25" s="123" t="str">
        <f>IF($C25="","",VLOOKUP($B25,選手情報打ち込み男子!$1:$1048576,4,FALSE))</f>
        <v/>
      </c>
      <c r="H25" s="123" t="str">
        <f>IF($C25="","",VLOOKUP($B25,選手情報打ち込み男子!$1:$1048576,5,FALSE))</f>
        <v/>
      </c>
      <c r="I25" s="124" t="str">
        <f>IF(C25="","",VLOOKUP(B25,選手情報打ち込み男子!$1:$1048576,6,FALSE))</f>
        <v/>
      </c>
      <c r="K25" s="84" t="s">
        <v>8</v>
      </c>
      <c r="L25" s="49"/>
      <c r="M25" s="9" t="str">
        <f>IF(L25="","","800")</f>
        <v/>
      </c>
      <c r="N25" s="48"/>
      <c r="O25" s="125" t="str">
        <f>IF(M25="","",VLOOKUP(L25,選手情報打ち込み女子!$1:$1048576,2,FALSE))</f>
        <v/>
      </c>
      <c r="P25" s="125" t="str">
        <f>IF($M25="","",VLOOKUP($L25,選手情報打ち込み女子!$1:$1048576,3,FALSE))</f>
        <v/>
      </c>
      <c r="Q25" s="125" t="str">
        <f>IF($M25="","",VLOOKUP($L25,選手情報打ち込み女子!$1:$1048576,4,FALSE))</f>
        <v/>
      </c>
      <c r="R25" s="125" t="str">
        <f>IF($M25="","",VLOOKUP($L25,選手情報打ち込み女子!$1:$1048576,5,FALSE))</f>
        <v/>
      </c>
      <c r="S25" s="125" t="str">
        <f>IF(M25="","",VLOOKUP(L25,選手情報打ち込み女子!$1:$1048576,6,FALSE))</f>
        <v/>
      </c>
    </row>
    <row r="26" spans="1:19" ht="15" customHeight="1">
      <c r="A26" s="84" t="s">
        <v>9</v>
      </c>
      <c r="B26" s="86"/>
      <c r="C26" s="46" t="str">
        <f>IF(B26="","","400")</f>
        <v/>
      </c>
      <c r="D26" s="48"/>
      <c r="E26" s="123" t="str">
        <f>IF(C26="","",VLOOKUP(B26,選手情報打ち込み男子!$1:$1048576,2,FALSE))</f>
        <v/>
      </c>
      <c r="F26" s="123" t="str">
        <f>IF($C26="","",VLOOKUP($B26,選手情報打ち込み男子!$1:$1048576,3,FALSE))</f>
        <v/>
      </c>
      <c r="G26" s="123" t="str">
        <f>IF($C26="","",VLOOKUP($B26,選手情報打ち込み男子!$1:$1048576,4,FALSE))</f>
        <v/>
      </c>
      <c r="H26" s="123" t="str">
        <f>IF($C26="","",VLOOKUP($B26,選手情報打ち込み男子!$1:$1048576,5,FALSE))</f>
        <v/>
      </c>
      <c r="I26" s="124" t="str">
        <f>IF(C26="","",VLOOKUP(B26,選手情報打ち込み男子!$1:$1048576,6,FALSE))</f>
        <v/>
      </c>
      <c r="K26" s="84" t="s">
        <v>8</v>
      </c>
      <c r="L26" s="49"/>
      <c r="M26" s="9" t="str">
        <f>IF(L26="","","800")</f>
        <v/>
      </c>
      <c r="N26" s="48"/>
      <c r="O26" s="125" t="str">
        <f>IF(M26="","",VLOOKUP(L26,選手情報打ち込み女子!$1:$1048576,2,FALSE))</f>
        <v/>
      </c>
      <c r="P26" s="125" t="str">
        <f>IF($M26="","",VLOOKUP($L26,選手情報打ち込み女子!$1:$1048576,3,FALSE))</f>
        <v/>
      </c>
      <c r="Q26" s="125" t="str">
        <f>IF($M26="","",VLOOKUP($L26,選手情報打ち込み女子!$1:$1048576,4,FALSE))</f>
        <v/>
      </c>
      <c r="R26" s="125" t="str">
        <f>IF($M26="","",VLOOKUP($L26,選手情報打ち込み女子!$1:$1048576,5,FALSE))</f>
        <v/>
      </c>
      <c r="S26" s="125" t="str">
        <f>IF(M26="","",VLOOKUP(L26,選手情報打ち込み女子!$1:$1048576,6,FALSE))</f>
        <v/>
      </c>
    </row>
    <row r="27" spans="1:19" ht="15" customHeight="1">
      <c r="A27" s="84" t="s">
        <v>8</v>
      </c>
      <c r="B27" s="86"/>
      <c r="C27" s="46" t="str">
        <f>IF(B27="","","800")</f>
        <v/>
      </c>
      <c r="D27" s="48"/>
      <c r="E27" s="123" t="str">
        <f>IF(C27="","",VLOOKUP(B27,選手情報打ち込み男子!$1:$1048576,2,FALSE))</f>
        <v/>
      </c>
      <c r="F27" s="123" t="str">
        <f>IF($C27="","",VLOOKUP($B27,選手情報打ち込み男子!$1:$1048576,3,FALSE))</f>
        <v/>
      </c>
      <c r="G27" s="123" t="str">
        <f>IF($C27="","",VLOOKUP($B27,選手情報打ち込み男子!$1:$1048576,4,FALSE))</f>
        <v/>
      </c>
      <c r="H27" s="123" t="str">
        <f>IF($C27="","",VLOOKUP($B27,選手情報打ち込み男子!$1:$1048576,5,FALSE))</f>
        <v/>
      </c>
      <c r="I27" s="124" t="str">
        <f>IF(C27="","",VLOOKUP(B27,選手情報打ち込み男子!$1:$1048576,6,FALSE))</f>
        <v/>
      </c>
      <c r="K27" s="84" t="s">
        <v>6</v>
      </c>
      <c r="L27" s="49"/>
      <c r="M27" s="9" t="str">
        <f>IF(L27="","","1500")</f>
        <v/>
      </c>
      <c r="N27" s="48"/>
      <c r="O27" s="125" t="str">
        <f>IF(M27="","",VLOOKUP(L27,選手情報打ち込み女子!$1:$1048576,2,FALSE))</f>
        <v/>
      </c>
      <c r="P27" s="125" t="str">
        <f>IF($M27="","",VLOOKUP($L27,選手情報打ち込み女子!$1:$1048576,3,FALSE))</f>
        <v/>
      </c>
      <c r="Q27" s="125" t="str">
        <f>IF($M27="","",VLOOKUP($L27,選手情報打ち込み女子!$1:$1048576,4,FALSE))</f>
        <v/>
      </c>
      <c r="R27" s="125" t="str">
        <f>IF($M27="","",VLOOKUP($L27,選手情報打ち込み女子!$1:$1048576,5,FALSE))</f>
        <v/>
      </c>
      <c r="S27" s="125" t="str">
        <f>IF(M27="","",VLOOKUP(L27,選手情報打ち込み女子!$1:$1048576,6,FALSE))</f>
        <v/>
      </c>
    </row>
    <row r="28" spans="1:19" ht="15" customHeight="1">
      <c r="A28" s="84" t="s">
        <v>8</v>
      </c>
      <c r="B28" s="86"/>
      <c r="C28" s="46" t="str">
        <f>IF(B28="","","800")</f>
        <v/>
      </c>
      <c r="D28" s="48"/>
      <c r="E28" s="123" t="str">
        <f>IF(C28="","",VLOOKUP(B28,選手情報打ち込み男子!$1:$1048576,2,FALSE))</f>
        <v/>
      </c>
      <c r="F28" s="123" t="str">
        <f>IF($C28="","",VLOOKUP($B28,選手情報打ち込み男子!$1:$1048576,3,FALSE))</f>
        <v/>
      </c>
      <c r="G28" s="123" t="str">
        <f>IF($C28="","",VLOOKUP($B28,選手情報打ち込み男子!$1:$1048576,4,FALSE))</f>
        <v/>
      </c>
      <c r="H28" s="123" t="str">
        <f>IF($C28="","",VLOOKUP($B28,選手情報打ち込み男子!$1:$1048576,5,FALSE))</f>
        <v/>
      </c>
      <c r="I28" s="124" t="str">
        <f>IF(C28="","",VLOOKUP(B28,選手情報打ち込み男子!$1:$1048576,6,FALSE))</f>
        <v/>
      </c>
      <c r="K28" s="84" t="s">
        <v>6</v>
      </c>
      <c r="L28" s="49"/>
      <c r="M28" s="9" t="str">
        <f>IF(L28="","","1500")</f>
        <v/>
      </c>
      <c r="N28" s="48"/>
      <c r="O28" s="125" t="str">
        <f>IF(M28="","",VLOOKUP(L28,選手情報打ち込み女子!$1:$1048576,2,FALSE))</f>
        <v/>
      </c>
      <c r="P28" s="125" t="str">
        <f>IF($M28="","",VLOOKUP($L28,選手情報打ち込み女子!$1:$1048576,3,FALSE))</f>
        <v/>
      </c>
      <c r="Q28" s="125" t="str">
        <f>IF($M28="","",VLOOKUP($L28,選手情報打ち込み女子!$1:$1048576,4,FALSE))</f>
        <v/>
      </c>
      <c r="R28" s="125" t="str">
        <f>IF($M28="","",VLOOKUP($L28,選手情報打ち込み女子!$1:$1048576,5,FALSE))</f>
        <v/>
      </c>
      <c r="S28" s="125" t="str">
        <f>IF(M28="","",VLOOKUP(L28,選手情報打ち込み女子!$1:$1048576,6,FALSE))</f>
        <v/>
      </c>
    </row>
    <row r="29" spans="1:19" ht="15" customHeight="1">
      <c r="A29" s="84" t="s">
        <v>8</v>
      </c>
      <c r="B29" s="86"/>
      <c r="C29" s="46" t="str">
        <f>IF(B29="","","800")</f>
        <v/>
      </c>
      <c r="D29" s="48"/>
      <c r="E29" s="123" t="str">
        <f>IF(C29="","",VLOOKUP(B29,選手情報打ち込み男子!$1:$1048576,2,FALSE))</f>
        <v/>
      </c>
      <c r="F29" s="123" t="str">
        <f>IF($C29="","",VLOOKUP($B29,選手情報打ち込み男子!$1:$1048576,3,FALSE))</f>
        <v/>
      </c>
      <c r="G29" s="123" t="str">
        <f>IF($C29="","",VLOOKUP($B29,選手情報打ち込み男子!$1:$1048576,4,FALSE))</f>
        <v/>
      </c>
      <c r="H29" s="123" t="str">
        <f>IF($C29="","",VLOOKUP($B29,選手情報打ち込み男子!$1:$1048576,5,FALSE))</f>
        <v/>
      </c>
      <c r="I29" s="124" t="str">
        <f>IF(C29="","",VLOOKUP(B29,選手情報打ち込み男子!$1:$1048576,6,FALSE))</f>
        <v/>
      </c>
      <c r="K29" s="84" t="s">
        <v>6</v>
      </c>
      <c r="L29" s="49"/>
      <c r="M29" s="9" t="str">
        <f>IF(L29="","","1500")</f>
        <v/>
      </c>
      <c r="N29" s="48"/>
      <c r="O29" s="125" t="str">
        <f>IF(M29="","",VLOOKUP(L29,選手情報打ち込み女子!$1:$1048576,2,FALSE))</f>
        <v/>
      </c>
      <c r="P29" s="125" t="str">
        <f>IF($M29="","",VLOOKUP($L29,選手情報打ち込み女子!$1:$1048576,3,FALSE))</f>
        <v/>
      </c>
      <c r="Q29" s="125" t="str">
        <f>IF($M29="","",VLOOKUP($L29,選手情報打ち込み女子!$1:$1048576,4,FALSE))</f>
        <v/>
      </c>
      <c r="R29" s="125" t="str">
        <f>IF($M29="","",VLOOKUP($L29,選手情報打ち込み女子!$1:$1048576,5,FALSE))</f>
        <v/>
      </c>
      <c r="S29" s="125" t="str">
        <f>IF(M29="","",VLOOKUP(L29,選手情報打ち込み女子!$1:$1048576,6,FALSE))</f>
        <v/>
      </c>
    </row>
    <row r="30" spans="1:19" ht="15" customHeight="1">
      <c r="A30" s="84" t="s">
        <v>7</v>
      </c>
      <c r="B30" s="86"/>
      <c r="C30" s="46" t="str">
        <f t="shared" ref="C30:C35" si="8">IF(B30="","","1500")</f>
        <v/>
      </c>
      <c r="D30" s="48"/>
      <c r="E30" s="123" t="str">
        <f>IF(C30="","",VLOOKUP(B30,選手情報打ち込み男子!$1:$1048576,2,FALSE))</f>
        <v/>
      </c>
      <c r="F30" s="123" t="str">
        <f>IF($C30="","",VLOOKUP($B30,選手情報打ち込み男子!$1:$1048576,3,FALSE))</f>
        <v/>
      </c>
      <c r="G30" s="123" t="str">
        <f>IF($C30="","",VLOOKUP($B30,選手情報打ち込み男子!$1:$1048576,4,FALSE))</f>
        <v/>
      </c>
      <c r="H30" s="123" t="str">
        <f>IF($C30="","",VLOOKUP($B30,選手情報打ち込み男子!$1:$1048576,5,FALSE))</f>
        <v/>
      </c>
      <c r="I30" s="124" t="str">
        <f>IF(C30="","",VLOOKUP(B30,選手情報打ち込み男子!$1:$1048576,6,FALSE))</f>
        <v/>
      </c>
      <c r="K30" s="84" t="s">
        <v>19</v>
      </c>
      <c r="L30" s="49"/>
      <c r="M30" s="9" t="str">
        <f>IF(L30="","","100H")</f>
        <v/>
      </c>
      <c r="N30" s="48"/>
      <c r="O30" s="125" t="str">
        <f>IF(M30="","",VLOOKUP(L30,選手情報打ち込み女子!$1:$1048576,2,FALSE))</f>
        <v/>
      </c>
      <c r="P30" s="125" t="str">
        <f>IF($M30="","",VLOOKUP($L30,選手情報打ち込み女子!$1:$1048576,3,FALSE))</f>
        <v/>
      </c>
      <c r="Q30" s="125" t="str">
        <f>IF($M30="","",VLOOKUP($L30,選手情報打ち込み女子!$1:$1048576,4,FALSE))</f>
        <v/>
      </c>
      <c r="R30" s="125" t="str">
        <f>IF($M30="","",VLOOKUP($L30,選手情報打ち込み女子!$1:$1048576,5,FALSE))</f>
        <v/>
      </c>
      <c r="S30" s="125" t="str">
        <f>IF(M30="","",VLOOKUP(L30,選手情報打ち込み女子!$1:$1048576,6,FALSE))</f>
        <v/>
      </c>
    </row>
    <row r="31" spans="1:19" ht="15" customHeight="1">
      <c r="A31" s="84" t="s">
        <v>7</v>
      </c>
      <c r="B31" s="86"/>
      <c r="C31" s="46" t="str">
        <f t="shared" si="8"/>
        <v/>
      </c>
      <c r="D31" s="48"/>
      <c r="E31" s="123" t="str">
        <f>IF(C31="","",VLOOKUP(B31,選手情報打ち込み男子!$1:$1048576,2,FALSE))</f>
        <v/>
      </c>
      <c r="F31" s="123" t="str">
        <f>IF($C31="","",VLOOKUP($B31,選手情報打ち込み男子!$1:$1048576,3,FALSE))</f>
        <v/>
      </c>
      <c r="G31" s="123" t="str">
        <f>IF($C31="","",VLOOKUP($B31,選手情報打ち込み男子!$1:$1048576,4,FALSE))</f>
        <v/>
      </c>
      <c r="H31" s="123" t="str">
        <f>IF($C31="","",VLOOKUP($B31,選手情報打ち込み男子!$1:$1048576,5,FALSE))</f>
        <v/>
      </c>
      <c r="I31" s="124" t="str">
        <f>IF(C31="","",VLOOKUP(B31,選手情報打ち込み男子!$1:$1048576,6,FALSE))</f>
        <v/>
      </c>
      <c r="K31" s="84" t="s">
        <v>19</v>
      </c>
      <c r="L31" s="49"/>
      <c r="M31" s="9" t="str">
        <f>IF(L31="","","100H")</f>
        <v/>
      </c>
      <c r="N31" s="48"/>
      <c r="O31" s="125" t="str">
        <f>IF(M31="","",VLOOKUP(L31,選手情報打ち込み女子!$1:$1048576,2,FALSE))</f>
        <v/>
      </c>
      <c r="P31" s="125" t="str">
        <f>IF($M31="","",VLOOKUP($L31,選手情報打ち込み女子!$1:$1048576,3,FALSE))</f>
        <v/>
      </c>
      <c r="Q31" s="125" t="str">
        <f>IF($M31="","",VLOOKUP($L31,選手情報打ち込み女子!$1:$1048576,4,FALSE))</f>
        <v/>
      </c>
      <c r="R31" s="125" t="str">
        <f>IF($M31="","",VLOOKUP($L31,選手情報打ち込み女子!$1:$1048576,5,FALSE))</f>
        <v/>
      </c>
      <c r="S31" s="125" t="str">
        <f>IF(M31="","",VLOOKUP(L31,選手情報打ち込み女子!$1:$1048576,6,FALSE))</f>
        <v/>
      </c>
    </row>
    <row r="32" spans="1:19" ht="15" customHeight="1">
      <c r="A32" s="84" t="s">
        <v>7</v>
      </c>
      <c r="B32" s="86"/>
      <c r="C32" s="46" t="str">
        <f t="shared" si="8"/>
        <v/>
      </c>
      <c r="D32" s="48"/>
      <c r="E32" s="123" t="str">
        <f>IF(C32="","",VLOOKUP(B32,選手情報打ち込み男子!$1:$1048576,2,FALSE))</f>
        <v/>
      </c>
      <c r="F32" s="123" t="str">
        <f>IF($C32="","",VLOOKUP($B32,選手情報打ち込み男子!$1:$1048576,3,FALSE))</f>
        <v/>
      </c>
      <c r="G32" s="123" t="str">
        <f>IF($C32="","",VLOOKUP($B32,選手情報打ち込み男子!$1:$1048576,4,FALSE))</f>
        <v/>
      </c>
      <c r="H32" s="123" t="str">
        <f>IF($C32="","",VLOOKUP($B32,選手情報打ち込み男子!$1:$1048576,5,FALSE))</f>
        <v/>
      </c>
      <c r="I32" s="124" t="str">
        <f>IF(C32="","",VLOOKUP(B32,選手情報打ち込み男子!$1:$1048576,6,FALSE))</f>
        <v/>
      </c>
      <c r="K32" s="84" t="s">
        <v>19</v>
      </c>
      <c r="L32" s="49"/>
      <c r="M32" s="9" t="str">
        <f>IF(L32="","","100H")</f>
        <v/>
      </c>
      <c r="N32" s="48"/>
      <c r="O32" s="125" t="str">
        <f>IF(M32="","",VLOOKUP(L32,選手情報打ち込み女子!$1:$1048576,2,FALSE))</f>
        <v/>
      </c>
      <c r="P32" s="125" t="str">
        <f>IF($M32="","",VLOOKUP($L32,選手情報打ち込み女子!$1:$1048576,3,FALSE))</f>
        <v/>
      </c>
      <c r="Q32" s="125" t="str">
        <f>IF($M32="","",VLOOKUP($L32,選手情報打ち込み女子!$1:$1048576,4,FALSE))</f>
        <v/>
      </c>
      <c r="R32" s="125" t="str">
        <f>IF($M32="","",VLOOKUP($L32,選手情報打ち込み女子!$1:$1048576,5,FALSE))</f>
        <v/>
      </c>
      <c r="S32" s="125" t="str">
        <f>IF(M32="","",VLOOKUP(L32,選手情報打ち込み女子!$1:$1048576,6,FALSE))</f>
        <v/>
      </c>
    </row>
    <row r="33" spans="1:19" ht="15" customHeight="1">
      <c r="A33" s="84" t="s">
        <v>104</v>
      </c>
      <c r="B33" s="86"/>
      <c r="C33" s="46" t="str">
        <f t="shared" si="8"/>
        <v/>
      </c>
      <c r="D33" s="48"/>
      <c r="E33" s="123" t="str">
        <f>IF(C33="","",VLOOKUP(B33,選手情報打ち込み男子!$1:$1048576,2,FALSE))</f>
        <v/>
      </c>
      <c r="F33" s="123" t="str">
        <f>IF($C33="","",VLOOKUP($B33,選手情報打ち込み男子!$1:$1048576,3,FALSE))</f>
        <v/>
      </c>
      <c r="G33" s="123" t="str">
        <f>IF($C33="","",VLOOKUP($B33,選手情報打ち込み男子!$1:$1048576,4,FALSE))</f>
        <v/>
      </c>
      <c r="H33" s="123" t="str">
        <f>IF($C33="","",VLOOKUP($B33,選手情報打ち込み男子!$1:$1048576,5,FALSE))</f>
        <v/>
      </c>
      <c r="I33" s="124" t="str">
        <f>IF(C33="","",VLOOKUP(B33,選手情報打ち込み男子!$1:$1048576,6,FALSE))</f>
        <v/>
      </c>
      <c r="K33" s="84" t="s">
        <v>14</v>
      </c>
      <c r="L33" s="49"/>
      <c r="M33" s="3" t="str">
        <f t="shared" ref="M33:M38" si="9">IF(L33="","","800R")</f>
        <v/>
      </c>
      <c r="N33" s="48"/>
      <c r="O33" s="125" t="str">
        <f>IF(M33="","",VLOOKUP(L33,選手情報打ち込み女子!$1:$1048576,2,FALSE))</f>
        <v/>
      </c>
      <c r="P33" s="125" t="str">
        <f>IF($M33="","",VLOOKUP($L33,選手情報打ち込み女子!$1:$1048576,3,FALSE))</f>
        <v/>
      </c>
      <c r="Q33" s="125" t="str">
        <f>IF($M33="","",VLOOKUP($L33,選手情報打ち込み女子!$1:$1048576,4,FALSE))</f>
        <v/>
      </c>
      <c r="R33" s="125" t="str">
        <f>IF($M33="","",VLOOKUP($L33,選手情報打ち込み女子!$1:$1048576,5,FALSE))</f>
        <v/>
      </c>
      <c r="S33" s="125" t="str">
        <f>IF(M33="","",VLOOKUP(L33,選手情報打ち込み女子!$1:$1048576,6,FALSE))</f>
        <v/>
      </c>
    </row>
    <row r="34" spans="1:19" ht="15" customHeight="1">
      <c r="A34" s="84" t="s">
        <v>104</v>
      </c>
      <c r="B34" s="86"/>
      <c r="C34" s="46" t="str">
        <f t="shared" si="8"/>
        <v/>
      </c>
      <c r="D34" s="48"/>
      <c r="E34" s="123" t="str">
        <f>IF(C34="","",VLOOKUP(B34,選手情報打ち込み男子!$1:$1048576,2,FALSE))</f>
        <v/>
      </c>
      <c r="F34" s="123" t="str">
        <f>IF($C34="","",VLOOKUP($B34,選手情報打ち込み男子!$1:$1048576,3,FALSE))</f>
        <v/>
      </c>
      <c r="G34" s="123" t="str">
        <f>IF($C34="","",VLOOKUP($B34,選手情報打ち込み男子!$1:$1048576,4,FALSE))</f>
        <v/>
      </c>
      <c r="H34" s="123" t="str">
        <f>IF($C34="","",VLOOKUP($B34,選手情報打ち込み男子!$1:$1048576,5,FALSE))</f>
        <v/>
      </c>
      <c r="I34" s="124" t="str">
        <f>IF(C34="","",VLOOKUP(B34,選手情報打ち込み男子!$1:$1048576,6,FALSE))</f>
        <v/>
      </c>
      <c r="K34" s="84" t="s">
        <v>14</v>
      </c>
      <c r="L34" s="49"/>
      <c r="M34" s="3" t="str">
        <f t="shared" si="9"/>
        <v/>
      </c>
      <c r="N34" s="48"/>
      <c r="O34" s="125" t="str">
        <f>IF(M34="","",VLOOKUP(L34,選手情報打ち込み女子!$1:$1048576,2,FALSE))</f>
        <v/>
      </c>
      <c r="P34" s="125" t="str">
        <f>IF($M34="","",VLOOKUP($L34,選手情報打ち込み女子!$1:$1048576,3,FALSE))</f>
        <v/>
      </c>
      <c r="Q34" s="125" t="str">
        <f>IF($M34="","",VLOOKUP($L34,選手情報打ち込み女子!$1:$1048576,4,FALSE))</f>
        <v/>
      </c>
      <c r="R34" s="125" t="str">
        <f>IF($M34="","",VLOOKUP($L34,選手情報打ち込み女子!$1:$1048576,5,FALSE))</f>
        <v/>
      </c>
      <c r="S34" s="125" t="str">
        <f>IF(M34="","",VLOOKUP(L34,選手情報打ち込み女子!$1:$1048576,6,FALSE))</f>
        <v/>
      </c>
    </row>
    <row r="35" spans="1:19" ht="15" customHeight="1">
      <c r="A35" s="84" t="s">
        <v>104</v>
      </c>
      <c r="B35" s="86"/>
      <c r="C35" s="46" t="str">
        <f t="shared" si="8"/>
        <v/>
      </c>
      <c r="D35" s="48"/>
      <c r="E35" s="123" t="str">
        <f>IF(C35="","",VLOOKUP(B35,選手情報打ち込み男子!$1:$1048576,2,FALSE))</f>
        <v/>
      </c>
      <c r="F35" s="123" t="str">
        <f>IF($C35="","",VLOOKUP($B35,選手情報打ち込み男子!$1:$1048576,3,FALSE))</f>
        <v/>
      </c>
      <c r="G35" s="123" t="str">
        <f>IF($C35="","",VLOOKUP($B35,選手情報打ち込み男子!$1:$1048576,4,FALSE))</f>
        <v/>
      </c>
      <c r="H35" s="123" t="str">
        <f>IF($C35="","",VLOOKUP($B35,選手情報打ち込み男子!$1:$1048576,5,FALSE))</f>
        <v/>
      </c>
      <c r="I35" s="124" t="str">
        <f>IF(C35="","",VLOOKUP(B35,選手情報打ち込み男子!$1:$1048576,6,FALSE))</f>
        <v/>
      </c>
      <c r="K35" s="84" t="s">
        <v>14</v>
      </c>
      <c r="L35" s="49"/>
      <c r="M35" s="3" t="str">
        <f t="shared" si="9"/>
        <v/>
      </c>
      <c r="N35" s="48"/>
      <c r="O35" s="125" t="str">
        <f>IF(M35="","",VLOOKUP(L35,選手情報打ち込み女子!$1:$1048576,2,FALSE))</f>
        <v/>
      </c>
      <c r="P35" s="125" t="str">
        <f>IF($M35="","",VLOOKUP($L35,選手情報打ち込み女子!$1:$1048576,3,FALSE))</f>
        <v/>
      </c>
      <c r="Q35" s="125" t="str">
        <f>IF($M35="","",VLOOKUP($L35,選手情報打ち込み女子!$1:$1048576,4,FALSE))</f>
        <v/>
      </c>
      <c r="R35" s="125" t="str">
        <f>IF($M35="","",VLOOKUP($L35,選手情報打ち込み女子!$1:$1048576,5,FALSE))</f>
        <v/>
      </c>
      <c r="S35" s="125" t="str">
        <f>IF(M35="","",VLOOKUP(L35,選手情報打ち込み女子!$1:$1048576,6,FALSE))</f>
        <v/>
      </c>
    </row>
    <row r="36" spans="1:19" ht="15" customHeight="1">
      <c r="A36" s="84" t="s">
        <v>5</v>
      </c>
      <c r="B36" s="86"/>
      <c r="C36" s="46" t="str">
        <f>IF(B36="","","3000")</f>
        <v/>
      </c>
      <c r="D36" s="48"/>
      <c r="E36" s="123" t="str">
        <f>IF(C36="","",VLOOKUP(B36,選手情報打ち込み男子!$1:$1048576,2,FALSE))</f>
        <v/>
      </c>
      <c r="F36" s="123" t="str">
        <f>IF($C36="","",VLOOKUP($B36,選手情報打ち込み男子!$1:$1048576,3,FALSE))</f>
        <v/>
      </c>
      <c r="G36" s="123" t="str">
        <f>IF($C36="","",VLOOKUP($B36,選手情報打ち込み男子!$1:$1048576,4,FALSE))</f>
        <v/>
      </c>
      <c r="H36" s="123" t="str">
        <f>IF($C36="","",VLOOKUP($B36,選手情報打ち込み男子!$1:$1048576,5,FALSE))</f>
        <v/>
      </c>
      <c r="I36" s="124" t="str">
        <f>IF(C36="","",VLOOKUP(B36,選手情報打ち込み男子!$1:$1048576,6,FALSE))</f>
        <v/>
      </c>
      <c r="K36" s="84" t="s">
        <v>14</v>
      </c>
      <c r="L36" s="49"/>
      <c r="M36" s="3" t="str">
        <f t="shared" si="9"/>
        <v/>
      </c>
      <c r="N36" s="48"/>
      <c r="O36" s="125" t="str">
        <f>IF(M36="","",VLOOKUP(L36,選手情報打ち込み女子!$1:$1048576,2,FALSE))</f>
        <v/>
      </c>
      <c r="P36" s="125" t="str">
        <f>IF($M36="","",VLOOKUP($L36,選手情報打ち込み女子!$1:$1048576,3,FALSE))</f>
        <v/>
      </c>
      <c r="Q36" s="125" t="str">
        <f>IF($M36="","",VLOOKUP($L36,選手情報打ち込み女子!$1:$1048576,4,FALSE))</f>
        <v/>
      </c>
      <c r="R36" s="125" t="str">
        <f>IF($M36="","",VLOOKUP($L36,選手情報打ち込み女子!$1:$1048576,5,FALSE))</f>
        <v/>
      </c>
      <c r="S36" s="125" t="str">
        <f>IF(M36="","",VLOOKUP(L36,選手情報打ち込み女子!$1:$1048576,6,FALSE))</f>
        <v/>
      </c>
    </row>
    <row r="37" spans="1:19" ht="15" customHeight="1">
      <c r="A37" s="84" t="s">
        <v>5</v>
      </c>
      <c r="B37" s="86"/>
      <c r="C37" s="46" t="str">
        <f>IF(B37="","","3000")</f>
        <v/>
      </c>
      <c r="D37" s="48"/>
      <c r="E37" s="123" t="str">
        <f>IF(C37="","",VLOOKUP(B37,選手情報打ち込み男子!$1:$1048576,2,FALSE))</f>
        <v/>
      </c>
      <c r="F37" s="123" t="str">
        <f>IF($C37="","",VLOOKUP($B37,選手情報打ち込み男子!$1:$1048576,3,FALSE))</f>
        <v/>
      </c>
      <c r="G37" s="123" t="str">
        <f>IF($C37="","",VLOOKUP($B37,選手情報打ち込み男子!$1:$1048576,4,FALSE))</f>
        <v/>
      </c>
      <c r="H37" s="123" t="str">
        <f>IF($C37="","",VLOOKUP($B37,選手情報打ち込み男子!$1:$1048576,5,FALSE))</f>
        <v/>
      </c>
      <c r="I37" s="124" t="str">
        <f>IF(C37="","",VLOOKUP(B37,選手情報打ち込み男子!$1:$1048576,6,FALSE))</f>
        <v/>
      </c>
      <c r="K37" s="84" t="s">
        <v>14</v>
      </c>
      <c r="L37" s="49"/>
      <c r="M37" s="3" t="str">
        <f t="shared" si="9"/>
        <v/>
      </c>
      <c r="N37" s="48"/>
      <c r="O37" s="125" t="str">
        <f>IF(M37="","",VLOOKUP(L37,選手情報打ち込み女子!$1:$1048576,2,FALSE))</f>
        <v/>
      </c>
      <c r="P37" s="125" t="str">
        <f>IF($M37="","",VLOOKUP($L37,選手情報打ち込み女子!$1:$1048576,3,FALSE))</f>
        <v/>
      </c>
      <c r="Q37" s="125" t="str">
        <f>IF($M37="","",VLOOKUP($L37,選手情報打ち込み女子!$1:$1048576,4,FALSE))</f>
        <v/>
      </c>
      <c r="R37" s="125" t="str">
        <f>IF($M37="","",VLOOKUP($L37,選手情報打ち込み女子!$1:$1048576,5,FALSE))</f>
        <v/>
      </c>
      <c r="S37" s="125" t="str">
        <f>IF(M37="","",VLOOKUP(L37,選手情報打ち込み女子!$1:$1048576,6,FALSE))</f>
        <v/>
      </c>
    </row>
    <row r="38" spans="1:19" ht="15" customHeight="1">
      <c r="A38" s="84" t="s">
        <v>5</v>
      </c>
      <c r="B38" s="86"/>
      <c r="C38" s="46" t="str">
        <f>IF(B38="","","3000")</f>
        <v/>
      </c>
      <c r="D38" s="48"/>
      <c r="E38" s="123" t="str">
        <f>IF(C38="","",VLOOKUP(B38,選手情報打ち込み男子!$1:$1048576,2,FALSE))</f>
        <v/>
      </c>
      <c r="F38" s="123" t="str">
        <f>IF($C38="","",VLOOKUP($B38,選手情報打ち込み男子!$1:$1048576,3,FALSE))</f>
        <v/>
      </c>
      <c r="G38" s="123" t="str">
        <f>IF($C38="","",VLOOKUP($B38,選手情報打ち込み男子!$1:$1048576,4,FALSE))</f>
        <v/>
      </c>
      <c r="H38" s="123" t="str">
        <f>IF($C38="","",VLOOKUP($B38,選手情報打ち込み男子!$1:$1048576,5,FALSE))</f>
        <v/>
      </c>
      <c r="I38" s="124" t="str">
        <f>IF(C38="","",VLOOKUP(B38,選手情報打ち込み男子!$1:$1048576,6,FALSE))</f>
        <v/>
      </c>
      <c r="K38" s="84" t="s">
        <v>14</v>
      </c>
      <c r="L38" s="49"/>
      <c r="M38" s="3" t="str">
        <f t="shared" si="9"/>
        <v/>
      </c>
      <c r="N38" s="48"/>
      <c r="O38" s="125" t="str">
        <f>IF(M38="","",VLOOKUP(L38,選手情報打ち込み女子!$1:$1048576,2,FALSE))</f>
        <v/>
      </c>
      <c r="P38" s="125" t="str">
        <f>IF($M38="","",VLOOKUP($L38,選手情報打ち込み女子!$1:$1048576,3,FALSE))</f>
        <v/>
      </c>
      <c r="Q38" s="125" t="str">
        <f>IF($M38="","",VLOOKUP($L38,選手情報打ち込み女子!$1:$1048576,4,FALSE))</f>
        <v/>
      </c>
      <c r="R38" s="125" t="str">
        <f>IF($M38="","",VLOOKUP($L38,選手情報打ち込み女子!$1:$1048576,5,FALSE))</f>
        <v/>
      </c>
      <c r="S38" s="125" t="str">
        <f>IF(M38="","",VLOOKUP(L38,選手情報打ち込み女子!$1:$1048576,6,FALSE))</f>
        <v/>
      </c>
    </row>
    <row r="39" spans="1:19" ht="15" customHeight="1">
      <c r="A39" s="84" t="s">
        <v>4</v>
      </c>
      <c r="B39" s="86"/>
      <c r="C39" s="46" t="str">
        <f>IF(B39="","","110H")</f>
        <v/>
      </c>
      <c r="D39" s="48"/>
      <c r="E39" s="123" t="str">
        <f>IF(C39="","",VLOOKUP(B39,選手情報打ち込み男子!$1:$1048576,2,FALSE))</f>
        <v/>
      </c>
      <c r="F39" s="123" t="str">
        <f>IF($C39="","",VLOOKUP($B39,選手情報打ち込み男子!$1:$1048576,3,FALSE))</f>
        <v/>
      </c>
      <c r="G39" s="123" t="str">
        <f>IF($C39="","",VLOOKUP($B39,選手情報打ち込み男子!$1:$1048576,4,FALSE))</f>
        <v/>
      </c>
      <c r="H39" s="123" t="str">
        <f>IF($C39="","",VLOOKUP($B39,選手情報打ち込み男子!$1:$1048576,5,FALSE))</f>
        <v/>
      </c>
      <c r="I39" s="124" t="str">
        <f>IF(C39="","",VLOOKUP(B39,選手情報打ち込み男子!$1:$1048576,6,FALSE))</f>
        <v/>
      </c>
      <c r="K39" s="84" t="s">
        <v>15</v>
      </c>
      <c r="L39" s="49"/>
      <c r="M39" s="3" t="str">
        <f>IF(L39="","","HJ")</f>
        <v/>
      </c>
      <c r="N39" s="48"/>
      <c r="O39" s="125" t="str">
        <f>IF(M39="","",VLOOKUP(L39,選手情報打ち込み女子!$1:$1048576,2,FALSE))</f>
        <v/>
      </c>
      <c r="P39" s="125" t="str">
        <f>IF($M39="","",VLOOKUP($L39,選手情報打ち込み女子!$1:$1048576,3,FALSE))</f>
        <v/>
      </c>
      <c r="Q39" s="125" t="str">
        <f>IF($M39="","",VLOOKUP($L39,選手情報打ち込み女子!$1:$1048576,4,FALSE))</f>
        <v/>
      </c>
      <c r="R39" s="125" t="str">
        <f>IF($M39="","",VLOOKUP($L39,選手情報打ち込み女子!$1:$1048576,5,FALSE))</f>
        <v/>
      </c>
      <c r="S39" s="125" t="str">
        <f>IF(M39="","",VLOOKUP(L39,選手情報打ち込み女子!$1:$1048576,6,FALSE))</f>
        <v/>
      </c>
    </row>
    <row r="40" spans="1:19" ht="15" customHeight="1">
      <c r="A40" s="84" t="s">
        <v>4</v>
      </c>
      <c r="B40" s="86"/>
      <c r="C40" s="46" t="str">
        <f>IF(B40="","","110H")</f>
        <v/>
      </c>
      <c r="D40" s="48"/>
      <c r="E40" s="123" t="str">
        <f>IF(C40="","",VLOOKUP(B40,選手情報打ち込み男子!$1:$1048576,2,FALSE))</f>
        <v/>
      </c>
      <c r="F40" s="123" t="str">
        <f>IF($C40="","",VLOOKUP($B40,選手情報打ち込み男子!$1:$1048576,3,FALSE))</f>
        <v/>
      </c>
      <c r="G40" s="123" t="str">
        <f>IF($C40="","",VLOOKUP($B40,選手情報打ち込み男子!$1:$1048576,4,FALSE))</f>
        <v/>
      </c>
      <c r="H40" s="123" t="str">
        <f>IF($C40="","",VLOOKUP($B40,選手情報打ち込み男子!$1:$1048576,5,FALSE))</f>
        <v/>
      </c>
      <c r="I40" s="124" t="str">
        <f>IF(C40="","",VLOOKUP(B40,選手情報打ち込み男子!$1:$1048576,6,FALSE))</f>
        <v/>
      </c>
      <c r="K40" s="84" t="s">
        <v>15</v>
      </c>
      <c r="L40" s="49"/>
      <c r="M40" s="9" t="str">
        <f>IF(L40="","","HJ")</f>
        <v/>
      </c>
      <c r="N40" s="48"/>
      <c r="O40" s="125" t="str">
        <f>IF(M40="","",VLOOKUP(L40,選手情報打ち込み女子!$1:$1048576,2,FALSE))</f>
        <v/>
      </c>
      <c r="P40" s="125" t="str">
        <f>IF($M40="","",VLOOKUP($L40,選手情報打ち込み女子!$1:$1048576,3,FALSE))</f>
        <v/>
      </c>
      <c r="Q40" s="125" t="str">
        <f>IF($M40="","",VLOOKUP($L40,選手情報打ち込み女子!$1:$1048576,4,FALSE))</f>
        <v/>
      </c>
      <c r="R40" s="125" t="str">
        <f>IF($M40="","",VLOOKUP($L40,選手情報打ち込み女子!$1:$1048576,5,FALSE))</f>
        <v/>
      </c>
      <c r="S40" s="125" t="str">
        <f>IF(M40="","",VLOOKUP(L40,選手情報打ち込み女子!$1:$1048576,6,FALSE))</f>
        <v/>
      </c>
    </row>
    <row r="41" spans="1:19" ht="15" customHeight="1">
      <c r="A41" s="84" t="s">
        <v>4</v>
      </c>
      <c r="B41" s="86"/>
      <c r="C41" s="46" t="str">
        <f>IF(B41="","","110H")</f>
        <v/>
      </c>
      <c r="D41" s="48"/>
      <c r="E41" s="123" t="str">
        <f>IF(C41="","",VLOOKUP(B41,選手情報打ち込み男子!$1:$1048576,2,FALSE))</f>
        <v/>
      </c>
      <c r="F41" s="123" t="str">
        <f>IF($C41="","",VLOOKUP($B41,選手情報打ち込み男子!$1:$1048576,3,FALSE))</f>
        <v/>
      </c>
      <c r="G41" s="123" t="str">
        <f>IF($C41="","",VLOOKUP($B41,選手情報打ち込み男子!$1:$1048576,4,FALSE))</f>
        <v/>
      </c>
      <c r="H41" s="123" t="str">
        <f>IF($C41="","",VLOOKUP($B41,選手情報打ち込み男子!$1:$1048576,5,FALSE))</f>
        <v/>
      </c>
      <c r="I41" s="124" t="str">
        <f>IF(C41="","",VLOOKUP(B41,選手情報打ち込み男子!$1:$1048576,6,FALSE))</f>
        <v/>
      </c>
      <c r="K41" s="84" t="s">
        <v>24</v>
      </c>
      <c r="L41" s="49"/>
      <c r="M41" s="9" t="str">
        <f>IF(L41="","","PV")</f>
        <v/>
      </c>
      <c r="N41" s="48"/>
      <c r="O41" s="125" t="str">
        <f>IF(M41="","",VLOOKUP(L41,選手情報打ち込み女子!$1:$1048576,2,FALSE))</f>
        <v/>
      </c>
      <c r="P41" s="125" t="str">
        <f>IF($M41="","",VLOOKUP($L41,選手情報打ち込み女子!$1:$1048576,3,FALSE))</f>
        <v/>
      </c>
      <c r="Q41" s="125" t="str">
        <f>IF($M41="","",VLOOKUP($L41,選手情報打ち込み女子!$1:$1048576,4,FALSE))</f>
        <v/>
      </c>
      <c r="R41" s="125" t="str">
        <f>IF($M41="","",VLOOKUP($L41,選手情報打ち込み女子!$1:$1048576,5,FALSE))</f>
        <v/>
      </c>
      <c r="S41" s="125" t="str">
        <f>IF(M41="","",VLOOKUP(L41,選手情報打ち込み女子!$1:$1048576,6,FALSE))</f>
        <v/>
      </c>
    </row>
    <row r="42" spans="1:19" ht="15" customHeight="1">
      <c r="A42" s="84" t="s">
        <v>14</v>
      </c>
      <c r="B42" s="86"/>
      <c r="C42" s="46" t="str">
        <f t="shared" ref="C42:C47" si="10">IF(B42="","","800R")</f>
        <v/>
      </c>
      <c r="D42" s="48"/>
      <c r="E42" s="123" t="str">
        <f>IF(C42="","",VLOOKUP(B42,選手情報打ち込み男子!$1:$1048576,2,FALSE))</f>
        <v/>
      </c>
      <c r="F42" s="123" t="str">
        <f>IF($C42="","",VLOOKUP($B42,選手情報打ち込み男子!$1:$1048576,3,FALSE))</f>
        <v/>
      </c>
      <c r="G42" s="123" t="str">
        <f>IF($C42="","",VLOOKUP($B42,選手情報打ち込み男子!$1:$1048576,4,FALSE))</f>
        <v/>
      </c>
      <c r="H42" s="123" t="str">
        <f>IF($C42="","",VLOOKUP($B42,選手情報打ち込み男子!$1:$1048576,5,FALSE))</f>
        <v/>
      </c>
      <c r="I42" s="124" t="str">
        <f>IF(C42="","",VLOOKUP(B42,選手情報打ち込み男子!$1:$1048576,6,FALSE))</f>
        <v/>
      </c>
      <c r="K42" s="84" t="s">
        <v>24</v>
      </c>
      <c r="L42" s="49"/>
      <c r="M42" s="9" t="str">
        <f>IF(L42="","","PV")</f>
        <v/>
      </c>
      <c r="N42" s="48"/>
      <c r="O42" s="125" t="str">
        <f>IF(M42="","",VLOOKUP(L42,選手情報打ち込み女子!$1:$1048576,2,FALSE))</f>
        <v/>
      </c>
      <c r="P42" s="125" t="str">
        <f>IF($M42="","",VLOOKUP($L42,選手情報打ち込み女子!$1:$1048576,3,FALSE))</f>
        <v/>
      </c>
      <c r="Q42" s="125" t="str">
        <f>IF($M42="","",VLOOKUP($L42,選手情報打ち込み女子!$1:$1048576,4,FALSE))</f>
        <v/>
      </c>
      <c r="R42" s="125" t="str">
        <f>IF($M42="","",VLOOKUP($L42,選手情報打ち込み女子!$1:$1048576,5,FALSE))</f>
        <v/>
      </c>
      <c r="S42" s="125" t="str">
        <f>IF(M42="","",VLOOKUP(L42,選手情報打ち込み女子!$1:$1048576,6,FALSE))</f>
        <v/>
      </c>
    </row>
    <row r="43" spans="1:19" ht="15" customHeight="1">
      <c r="A43" s="84" t="s">
        <v>14</v>
      </c>
      <c r="B43" s="86"/>
      <c r="C43" s="46" t="str">
        <f t="shared" si="10"/>
        <v/>
      </c>
      <c r="D43" s="116"/>
      <c r="E43" s="123" t="str">
        <f>IF(C43="","",VLOOKUP(B43,選手情報打ち込み男子!$1:$1048576,2,FALSE))</f>
        <v/>
      </c>
      <c r="F43" s="123" t="str">
        <f>IF($C43="","",VLOOKUP($B43,選手情報打ち込み男子!$1:$1048576,3,FALSE))</f>
        <v/>
      </c>
      <c r="G43" s="123" t="str">
        <f>IF($C43="","",VLOOKUP($B43,選手情報打ち込み男子!$1:$1048576,4,FALSE))</f>
        <v/>
      </c>
      <c r="H43" s="123" t="str">
        <f>IF($C43="","",VLOOKUP($B43,選手情報打ち込み男子!$1:$1048576,5,FALSE))</f>
        <v/>
      </c>
      <c r="I43" s="124" t="str">
        <f>IF(C43="","",VLOOKUP(B43,選手情報打ち込み男子!$1:$1048576,6,FALSE))</f>
        <v/>
      </c>
      <c r="K43" s="84" t="s">
        <v>114</v>
      </c>
      <c r="L43" s="49"/>
      <c r="M43" s="9" t="str">
        <f>IF(L43="","","LJ")</f>
        <v/>
      </c>
      <c r="N43" s="48"/>
      <c r="O43" s="125" t="str">
        <f>IF(M43="","",VLOOKUP(L43,選手情報打ち込み女子!$1:$1048576,2,FALSE))</f>
        <v/>
      </c>
      <c r="P43" s="125" t="str">
        <f>IF($M43="","",VLOOKUP($L43,選手情報打ち込み女子!$1:$1048576,3,FALSE))</f>
        <v/>
      </c>
      <c r="Q43" s="125" t="str">
        <f>IF($M43="","",VLOOKUP($L43,選手情報打ち込み女子!$1:$1048576,4,FALSE))</f>
        <v/>
      </c>
      <c r="R43" s="125" t="str">
        <f>IF($M43="","",VLOOKUP($L43,選手情報打ち込み女子!$1:$1048576,5,FALSE))</f>
        <v/>
      </c>
      <c r="S43" s="125" t="str">
        <f>IF(M43="","",VLOOKUP(L43,選手情報打ち込み女子!$1:$1048576,6,FALSE))</f>
        <v/>
      </c>
    </row>
    <row r="44" spans="1:19" ht="15" customHeight="1">
      <c r="A44" s="84" t="s">
        <v>14</v>
      </c>
      <c r="B44" s="86"/>
      <c r="C44" s="46" t="str">
        <f t="shared" si="10"/>
        <v/>
      </c>
      <c r="D44" s="116"/>
      <c r="E44" s="123" t="str">
        <f>IF(C44="","",VLOOKUP(B44,選手情報打ち込み男子!$1:$1048576,2,FALSE))</f>
        <v/>
      </c>
      <c r="F44" s="123" t="str">
        <f>IF($C44="","",VLOOKUP($B44,選手情報打ち込み男子!$1:$1048576,3,FALSE))</f>
        <v/>
      </c>
      <c r="G44" s="123" t="str">
        <f>IF($C44="","",VLOOKUP($B44,選手情報打ち込み男子!$1:$1048576,4,FALSE))</f>
        <v/>
      </c>
      <c r="H44" s="123" t="str">
        <f>IF($C44="","",VLOOKUP($B44,選手情報打ち込み男子!$1:$1048576,5,FALSE))</f>
        <v/>
      </c>
      <c r="I44" s="124" t="str">
        <f>IF(C44="","",VLOOKUP(B44,選手情報打ち込み男子!$1:$1048576,6,FALSE))</f>
        <v/>
      </c>
      <c r="K44" s="84" t="s">
        <v>114</v>
      </c>
      <c r="L44" s="49"/>
      <c r="M44" s="9" t="str">
        <f>IF(L44="","","LJ")</f>
        <v/>
      </c>
      <c r="N44" s="48"/>
      <c r="O44" s="125" t="str">
        <f>IF(M44="","",VLOOKUP(L44,選手情報打ち込み女子!$1:$1048576,2,FALSE))</f>
        <v/>
      </c>
      <c r="P44" s="125" t="str">
        <f>IF($M44="","",VLOOKUP($L44,選手情報打ち込み女子!$1:$1048576,3,FALSE))</f>
        <v/>
      </c>
      <c r="Q44" s="125" t="str">
        <f>IF($M44="","",VLOOKUP($L44,選手情報打ち込み女子!$1:$1048576,4,FALSE))</f>
        <v/>
      </c>
      <c r="R44" s="125" t="str">
        <f>IF($M44="","",VLOOKUP($L44,選手情報打ち込み女子!$1:$1048576,5,FALSE))</f>
        <v/>
      </c>
      <c r="S44" s="125" t="str">
        <f>IF(M44="","",VLOOKUP(L44,選手情報打ち込み女子!$1:$1048576,6,FALSE))</f>
        <v/>
      </c>
    </row>
    <row r="45" spans="1:19" ht="15" customHeight="1">
      <c r="A45" s="84" t="s">
        <v>14</v>
      </c>
      <c r="B45" s="86"/>
      <c r="C45" s="46" t="str">
        <f t="shared" si="10"/>
        <v/>
      </c>
      <c r="D45" s="116"/>
      <c r="E45" s="123" t="str">
        <f>IF(C45="","",VLOOKUP(B45,選手情報打ち込み男子!$1:$1048576,2,FALSE))</f>
        <v/>
      </c>
      <c r="F45" s="123" t="str">
        <f>IF($C45="","",VLOOKUP($B45,選手情報打ち込み男子!$1:$1048576,3,FALSE))</f>
        <v/>
      </c>
      <c r="G45" s="123" t="str">
        <f>IF($C45="","",VLOOKUP($B45,選手情報打ち込み男子!$1:$1048576,4,FALSE))</f>
        <v/>
      </c>
      <c r="H45" s="123" t="str">
        <f>IF($C45="","",VLOOKUP($B45,選手情報打ち込み男子!$1:$1048576,5,FALSE))</f>
        <v/>
      </c>
      <c r="I45" s="124" t="str">
        <f>IF(C45="","",VLOOKUP(B45,選手情報打ち込み男子!$1:$1048576,6,FALSE))</f>
        <v/>
      </c>
      <c r="K45" s="84" t="s">
        <v>114</v>
      </c>
      <c r="L45" s="49"/>
      <c r="M45" s="9" t="str">
        <f>IF(L45="","","LJ")</f>
        <v/>
      </c>
      <c r="N45" s="48"/>
      <c r="O45" s="125" t="str">
        <f>IF(M45="","",VLOOKUP(L45,選手情報打ち込み女子!$1:$1048576,2,FALSE))</f>
        <v/>
      </c>
      <c r="P45" s="125" t="str">
        <f>IF($M45="","",VLOOKUP($L45,選手情報打ち込み女子!$1:$1048576,3,FALSE))</f>
        <v/>
      </c>
      <c r="Q45" s="125" t="str">
        <f>IF($M45="","",VLOOKUP($L45,選手情報打ち込み女子!$1:$1048576,4,FALSE))</f>
        <v/>
      </c>
      <c r="R45" s="125" t="str">
        <f>IF($M45="","",VLOOKUP($L45,選手情報打ち込み女子!$1:$1048576,5,FALSE))</f>
        <v/>
      </c>
      <c r="S45" s="125" t="str">
        <f>IF(M45="","",VLOOKUP(L45,選手情報打ち込み女子!$1:$1048576,6,FALSE))</f>
        <v/>
      </c>
    </row>
    <row r="46" spans="1:19" ht="15" customHeight="1">
      <c r="A46" s="84" t="s">
        <v>14</v>
      </c>
      <c r="B46" s="86"/>
      <c r="C46" s="46" t="str">
        <f t="shared" si="10"/>
        <v/>
      </c>
      <c r="D46" s="116"/>
      <c r="E46" s="123" t="str">
        <f>IF(C46="","",VLOOKUP(B46,選手情報打ち込み男子!$1:$1048576,2,FALSE))</f>
        <v/>
      </c>
      <c r="F46" s="123" t="str">
        <f>IF($C46="","",VLOOKUP($B46,選手情報打ち込み男子!$1:$1048576,3,FALSE))</f>
        <v/>
      </c>
      <c r="G46" s="123" t="str">
        <f>IF($C46="","",VLOOKUP($B46,選手情報打ち込み男子!$1:$1048576,4,FALSE))</f>
        <v/>
      </c>
      <c r="H46" s="123" t="str">
        <f>IF($C46="","",VLOOKUP($B46,選手情報打ち込み男子!$1:$1048576,5,FALSE))</f>
        <v/>
      </c>
      <c r="I46" s="124" t="str">
        <f>IF(C46="","",VLOOKUP(B46,選手情報打ち込み男子!$1:$1048576,6,FALSE))</f>
        <v/>
      </c>
      <c r="K46" s="84" t="s">
        <v>114</v>
      </c>
      <c r="L46" s="49"/>
      <c r="M46" s="9" t="str">
        <f>IF(L46="","","LJ")</f>
        <v/>
      </c>
      <c r="N46" s="48"/>
      <c r="O46" s="125" t="str">
        <f>IF(M46="","",VLOOKUP(L46,選手情報打ち込み女子!$1:$1048576,2,FALSE))</f>
        <v/>
      </c>
      <c r="P46" s="125" t="str">
        <f>IF($M46="","",VLOOKUP($L46,選手情報打ち込み女子!$1:$1048576,3,FALSE))</f>
        <v/>
      </c>
      <c r="Q46" s="125" t="str">
        <f>IF($M46="","",VLOOKUP($L46,選手情報打ち込み女子!$1:$1048576,4,FALSE))</f>
        <v/>
      </c>
      <c r="R46" s="125" t="str">
        <f>IF($M46="","",VLOOKUP($L46,選手情報打ち込み女子!$1:$1048576,5,FALSE))</f>
        <v/>
      </c>
      <c r="S46" s="125" t="str">
        <f>IF(M46="","",VLOOKUP(L46,選手情報打ち込み女子!$1:$1048576,6,FALSE))</f>
        <v/>
      </c>
    </row>
    <row r="47" spans="1:19" ht="15" customHeight="1">
      <c r="A47" s="84" t="s">
        <v>14</v>
      </c>
      <c r="B47" s="86"/>
      <c r="C47" s="46" t="str">
        <f t="shared" si="10"/>
        <v/>
      </c>
      <c r="D47" s="116"/>
      <c r="E47" s="123" t="str">
        <f>IF(C47="","",VLOOKUP(B47,選手情報打ち込み男子!$1:$1048576,2,FALSE))</f>
        <v/>
      </c>
      <c r="F47" s="123" t="str">
        <f>IF($C47="","",VLOOKUP($B47,選手情報打ち込み男子!$1:$1048576,3,FALSE))</f>
        <v/>
      </c>
      <c r="G47" s="123" t="str">
        <f>IF($C47="","",VLOOKUP($B47,選手情報打ち込み男子!$1:$1048576,4,FALSE))</f>
        <v/>
      </c>
      <c r="H47" s="123" t="str">
        <f>IF($C47="","",VLOOKUP($B47,選手情報打ち込み男子!$1:$1048576,5,FALSE))</f>
        <v/>
      </c>
      <c r="I47" s="124" t="str">
        <f>IF(C47="","",VLOOKUP(B47,選手情報打ち込み男子!$1:$1048576,6,FALSE))</f>
        <v/>
      </c>
      <c r="K47" s="84" t="s">
        <v>17</v>
      </c>
      <c r="L47" s="49"/>
      <c r="M47" s="9" t="str">
        <f>IF(L47="","","SP")</f>
        <v/>
      </c>
      <c r="N47" s="48"/>
      <c r="O47" s="125" t="str">
        <f>IF(M47="","",VLOOKUP(L47,選手情報打ち込み女子!$1:$1048576,2,FALSE))</f>
        <v/>
      </c>
      <c r="P47" s="125" t="str">
        <f>IF($M47="","",VLOOKUP($L47,選手情報打ち込み女子!$1:$1048576,3,FALSE))</f>
        <v/>
      </c>
      <c r="Q47" s="125" t="str">
        <f>IF($M47="","",VLOOKUP($L47,選手情報打ち込み女子!$1:$1048576,4,FALSE))</f>
        <v/>
      </c>
      <c r="R47" s="125" t="str">
        <f>IF($M47="","",VLOOKUP($L47,選手情報打ち込み女子!$1:$1048576,5,FALSE))</f>
        <v/>
      </c>
      <c r="S47" s="125" t="str">
        <f>IF(M47="","",VLOOKUP(L47,選手情報打ち込み女子!$1:$1048576,6,FALSE))</f>
        <v/>
      </c>
    </row>
    <row r="48" spans="1:19" ht="15" customHeight="1">
      <c r="A48" s="84" t="s">
        <v>15</v>
      </c>
      <c r="B48" s="86"/>
      <c r="C48" s="46" t="str">
        <f>IF(B48="","","HJ")</f>
        <v/>
      </c>
      <c r="D48" s="48"/>
      <c r="E48" s="123" t="str">
        <f>IF(C48="","",VLOOKUP(B48,選手情報打ち込み男子!$1:$1048576,2,FALSE))</f>
        <v/>
      </c>
      <c r="F48" s="123" t="str">
        <f>IF($C48="","",VLOOKUP($B48,選手情報打ち込み男子!$1:$1048576,3,FALSE))</f>
        <v/>
      </c>
      <c r="G48" s="123" t="str">
        <f>IF($C48="","",VLOOKUP($B48,選手情報打ち込み男子!$1:$1048576,4,FALSE))</f>
        <v/>
      </c>
      <c r="H48" s="123" t="str">
        <f>IF($C48="","",VLOOKUP($B48,選手情報打ち込み男子!$1:$1048576,5,FALSE))</f>
        <v/>
      </c>
      <c r="I48" s="124" t="str">
        <f>IF(C48="","",VLOOKUP(B48,選手情報打ち込み男子!$1:$1048576,6,FALSE))</f>
        <v/>
      </c>
      <c r="K48" s="84" t="s">
        <v>17</v>
      </c>
      <c r="L48" s="49"/>
      <c r="M48" s="9" t="str">
        <f>IF(L48="","","SP")</f>
        <v/>
      </c>
      <c r="N48" s="48"/>
      <c r="O48" s="125" t="str">
        <f>IF(M48="","",VLOOKUP(L48,選手情報打ち込み女子!$1:$1048576,2,FALSE))</f>
        <v/>
      </c>
      <c r="P48" s="125" t="str">
        <f>IF($M48="","",VLOOKUP($L48,選手情報打ち込み女子!$1:$1048576,3,FALSE))</f>
        <v/>
      </c>
      <c r="Q48" s="125" t="str">
        <f>IF($M48="","",VLOOKUP($L48,選手情報打ち込み女子!$1:$1048576,4,FALSE))</f>
        <v/>
      </c>
      <c r="R48" s="125" t="str">
        <f>IF($M48="","",VLOOKUP($L48,選手情報打ち込み女子!$1:$1048576,5,FALSE))</f>
        <v/>
      </c>
      <c r="S48" s="125" t="str">
        <f>IF(M48="","",VLOOKUP(L48,選手情報打ち込み女子!$1:$1048576,6,FALSE))</f>
        <v/>
      </c>
    </row>
    <row r="49" spans="1:19" ht="15" customHeight="1">
      <c r="A49" s="84" t="s">
        <v>15</v>
      </c>
      <c r="B49" s="86"/>
      <c r="C49" s="46" t="str">
        <f>IF(B49="","","HJ")</f>
        <v/>
      </c>
      <c r="D49" s="48"/>
      <c r="E49" s="123" t="str">
        <f>IF(C49="","",VLOOKUP(B49,選手情報打ち込み男子!$1:$1048576,2,FALSE))</f>
        <v/>
      </c>
      <c r="F49" s="123" t="str">
        <f>IF($C49="","",VLOOKUP($B49,選手情報打ち込み男子!$1:$1048576,3,FALSE))</f>
        <v/>
      </c>
      <c r="G49" s="123" t="str">
        <f>IF($C49="","",VLOOKUP($B49,選手情報打ち込み男子!$1:$1048576,4,FALSE))</f>
        <v/>
      </c>
      <c r="H49" s="123" t="str">
        <f>IF($C49="","",VLOOKUP($B49,選手情報打ち込み男子!$1:$1048576,5,FALSE))</f>
        <v/>
      </c>
      <c r="I49" s="124" t="str">
        <f>IF(C49="","",VLOOKUP(B49,選手情報打ち込み男子!$1:$1048576,6,FALSE))</f>
        <v/>
      </c>
      <c r="K49" s="84" t="s">
        <v>18</v>
      </c>
      <c r="L49" s="49"/>
      <c r="M49" s="3" t="str">
        <f>IF(L49="","","3A")</f>
        <v/>
      </c>
      <c r="N49" s="45"/>
      <c r="O49" s="125" t="str">
        <f>IF(M49="","",VLOOKUP(L49,選手情報打ち込み女子!$1:$1048576,2,FALSE))</f>
        <v/>
      </c>
      <c r="P49" s="125" t="str">
        <f>IF($M49="","",VLOOKUP($L49,選手情報打ち込み女子!$1:$1048576,3,FALSE))</f>
        <v/>
      </c>
      <c r="Q49" s="125" t="str">
        <f>IF($M49="","",VLOOKUP($L49,選手情報打ち込み女子!$1:$1048576,4,FALSE))</f>
        <v/>
      </c>
      <c r="R49" s="125" t="str">
        <f>IF($M49="","",VLOOKUP($L49,選手情報打ち込み女子!$1:$1048576,5,FALSE))</f>
        <v/>
      </c>
      <c r="S49" s="125" t="str">
        <f>IF(M49="","",VLOOKUP(L49,選手情報打ち込み女子!$1:$1048576,6,FALSE))</f>
        <v/>
      </c>
    </row>
    <row r="50" spans="1:19" ht="15" customHeight="1">
      <c r="A50" s="84" t="s">
        <v>16</v>
      </c>
      <c r="B50" s="86"/>
      <c r="C50" s="46" t="str">
        <f>IF(B50="","","PV")</f>
        <v/>
      </c>
      <c r="D50" s="48"/>
      <c r="E50" s="123" t="str">
        <f>IF(C50="","",VLOOKUP(B50,選手情報打ち込み男子!$1:$1048576,2,FALSE))</f>
        <v/>
      </c>
      <c r="F50" s="123" t="str">
        <f>IF($C50="","",VLOOKUP($B50,選手情報打ち込み男子!$1:$1048576,3,FALSE))</f>
        <v/>
      </c>
      <c r="G50" s="123" t="str">
        <f>IF($C50="","",VLOOKUP($B50,選手情報打ち込み男子!$1:$1048576,4,FALSE))</f>
        <v/>
      </c>
      <c r="H50" s="123" t="str">
        <f>IF($C50="","",VLOOKUP($B50,選手情報打ち込み男子!$1:$1048576,5,FALSE))</f>
        <v/>
      </c>
      <c r="I50" s="124" t="str">
        <f>IF(C50="","",VLOOKUP(B50,選手情報打ち込み男子!$1:$1048576,6,FALSE))</f>
        <v/>
      </c>
      <c r="K50" s="84" t="s">
        <v>18</v>
      </c>
      <c r="L50" s="49"/>
      <c r="M50" s="3" t="str">
        <f>IF(L50="","","3A")</f>
        <v/>
      </c>
      <c r="N50" s="45"/>
      <c r="O50" s="125" t="str">
        <f>IF(M50="","",VLOOKUP(L50,選手情報打ち込み女子!$1:$1048576,2,FALSE))</f>
        <v/>
      </c>
      <c r="P50" s="125" t="str">
        <f>IF($M50="","",VLOOKUP($L50,選手情報打ち込み女子!$1:$1048576,3,FALSE))</f>
        <v/>
      </c>
      <c r="Q50" s="125" t="str">
        <f>IF($M50="","",VLOOKUP($L50,選手情報打ち込み女子!$1:$1048576,4,FALSE))</f>
        <v/>
      </c>
      <c r="R50" s="125" t="str">
        <f>IF($M50="","",VLOOKUP($L50,選手情報打ち込み女子!$1:$1048576,5,FALSE))</f>
        <v/>
      </c>
      <c r="S50" s="125" t="str">
        <f>IF(M50="","",VLOOKUP(L50,選手情報打ち込み女子!$1:$1048576,6,FALSE))</f>
        <v/>
      </c>
    </row>
    <row r="51" spans="1:19" ht="15" customHeight="1">
      <c r="A51" s="84" t="s">
        <v>16</v>
      </c>
      <c r="B51" s="86"/>
      <c r="C51" s="46" t="str">
        <f>IF(B51="","","PV")</f>
        <v/>
      </c>
      <c r="D51" s="48"/>
      <c r="E51" s="123" t="str">
        <f>IF(C51="","",VLOOKUP(B51,選手情報打ち込み男子!$1:$1048576,2,FALSE))</f>
        <v/>
      </c>
      <c r="F51" s="123" t="str">
        <f>IF($C51="","",VLOOKUP($B51,選手情報打ち込み男子!$1:$1048576,3,FALSE))</f>
        <v/>
      </c>
      <c r="G51" s="123" t="str">
        <f>IF($C51="","",VLOOKUP($B51,選手情報打ち込み男子!$1:$1048576,4,FALSE))</f>
        <v/>
      </c>
      <c r="H51" s="123" t="str">
        <f>IF($C51="","",VLOOKUP($B51,選手情報打ち込み男子!$1:$1048576,5,FALSE))</f>
        <v/>
      </c>
      <c r="I51" s="124" t="str">
        <f>IF(C51="","",VLOOKUP(B51,選手情報打ち込み男子!$1:$1048576,6,FALSE))</f>
        <v/>
      </c>
      <c r="K51" s="117" t="s">
        <v>100</v>
      </c>
      <c r="L51" s="49"/>
      <c r="M51" s="126" t="str">
        <f t="shared" ref="M51:M60" si="11">IF(L51="","","OPPV")</f>
        <v/>
      </c>
      <c r="N51" s="127"/>
      <c r="O51" s="125" t="str">
        <f>IF(M51="","",VLOOKUP(L51,選手情報打ち込み女子!$1:$1048576,2,FALSE))</f>
        <v/>
      </c>
      <c r="P51" s="125" t="str">
        <f>IF($M51="","",VLOOKUP($L51,選手情報打ち込み女子!$1:$1048576,3,FALSE))</f>
        <v/>
      </c>
      <c r="Q51" s="125" t="str">
        <f>IF($M51="","",VLOOKUP($L51,選手情報打ち込み女子!$1:$1048576,4,FALSE))</f>
        <v/>
      </c>
      <c r="R51" s="125" t="str">
        <f>IF($M51="","",VLOOKUP($L51,選手情報打ち込み女子!$1:$1048576,5,FALSE))</f>
        <v/>
      </c>
      <c r="S51" s="125" t="str">
        <f>IF(M51="","",VLOOKUP(L51,選手情報打ち込み女子!$1:$1048576,6,FALSE))</f>
        <v/>
      </c>
    </row>
    <row r="52" spans="1:19" ht="15" customHeight="1">
      <c r="A52" s="84" t="s">
        <v>114</v>
      </c>
      <c r="B52" s="86"/>
      <c r="C52" s="46" t="str">
        <f>IF(B52="","","LJ")</f>
        <v/>
      </c>
      <c r="D52" s="48"/>
      <c r="E52" s="123" t="str">
        <f>IF(C52="","",VLOOKUP(B52,選手情報打ち込み男子!$1:$1048576,2,FALSE))</f>
        <v/>
      </c>
      <c r="F52" s="123" t="str">
        <f>IF($C52="","",VLOOKUP($B52,選手情報打ち込み男子!$1:$1048576,3,FALSE))</f>
        <v/>
      </c>
      <c r="G52" s="123" t="str">
        <f>IF($C52="","",VLOOKUP($B52,選手情報打ち込み男子!$1:$1048576,4,FALSE))</f>
        <v/>
      </c>
      <c r="H52" s="123" t="str">
        <f>IF($C52="","",VLOOKUP($B52,選手情報打ち込み男子!$1:$1048576,5,FALSE))</f>
        <v/>
      </c>
      <c r="I52" s="124" t="str">
        <f>IF(C52="","",VLOOKUP(B52,選手情報打ち込み男子!$1:$1048576,6,FALSE))</f>
        <v/>
      </c>
      <c r="K52" s="117" t="s">
        <v>100</v>
      </c>
      <c r="L52" s="49"/>
      <c r="M52" s="126" t="str">
        <f t="shared" si="11"/>
        <v/>
      </c>
      <c r="N52" s="127"/>
      <c r="O52" s="125" t="str">
        <f>IF(M52="","",VLOOKUP(L52,選手情報打ち込み女子!$1:$1048576,2,FALSE))</f>
        <v/>
      </c>
      <c r="P52" s="125" t="str">
        <f>IF($M52="","",VLOOKUP($L52,選手情報打ち込み女子!$1:$1048576,3,FALSE))</f>
        <v/>
      </c>
      <c r="Q52" s="125" t="str">
        <f>IF($M52="","",VLOOKUP($L52,選手情報打ち込み女子!$1:$1048576,4,FALSE))</f>
        <v/>
      </c>
      <c r="R52" s="125" t="str">
        <f>IF($M52="","",VLOOKUP($L52,選手情報打ち込み女子!$1:$1048576,5,FALSE))</f>
        <v/>
      </c>
      <c r="S52" s="125" t="str">
        <f>IF(M52="","",VLOOKUP(L52,選手情報打ち込み女子!$1:$1048576,6,FALSE))</f>
        <v/>
      </c>
    </row>
    <row r="53" spans="1:19" ht="15" customHeight="1">
      <c r="A53" s="84" t="s">
        <v>114</v>
      </c>
      <c r="B53" s="86"/>
      <c r="C53" s="46" t="str">
        <f>IF(B53="","","LJ")</f>
        <v/>
      </c>
      <c r="D53" s="48"/>
      <c r="E53" s="123" t="str">
        <f>IF(C53="","",VLOOKUP(B53,選手情報打ち込み男子!$1:$1048576,2,FALSE))</f>
        <v/>
      </c>
      <c r="F53" s="123" t="str">
        <f>IF($C53="","",VLOOKUP($B53,選手情報打ち込み男子!$1:$1048576,3,FALSE))</f>
        <v/>
      </c>
      <c r="G53" s="123" t="str">
        <f>IF($C53="","",VLOOKUP($B53,選手情報打ち込み男子!$1:$1048576,4,FALSE))</f>
        <v/>
      </c>
      <c r="H53" s="123" t="str">
        <f>IF($C53="","",VLOOKUP($B53,選手情報打ち込み男子!$1:$1048576,5,FALSE))</f>
        <v/>
      </c>
      <c r="I53" s="124" t="str">
        <f>IF(C53="","",VLOOKUP(B53,選手情報打ち込み男子!$1:$1048576,6,FALSE))</f>
        <v/>
      </c>
      <c r="K53" s="117" t="s">
        <v>100</v>
      </c>
      <c r="L53" s="49"/>
      <c r="M53" s="126" t="str">
        <f t="shared" si="11"/>
        <v/>
      </c>
      <c r="N53" s="127"/>
      <c r="O53" s="125" t="str">
        <f>IF(M53="","",VLOOKUP(L53,選手情報打ち込み女子!$1:$1048576,2,FALSE))</f>
        <v/>
      </c>
      <c r="P53" s="125" t="str">
        <f>IF($M53="","",VLOOKUP($L53,選手情報打ち込み女子!$1:$1048576,3,FALSE))</f>
        <v/>
      </c>
      <c r="Q53" s="125" t="str">
        <f>IF($M53="","",VLOOKUP($L53,選手情報打ち込み女子!$1:$1048576,4,FALSE))</f>
        <v/>
      </c>
      <c r="R53" s="125" t="str">
        <f>IF($M53="","",VLOOKUP($L53,選手情報打ち込み女子!$1:$1048576,5,FALSE))</f>
        <v/>
      </c>
      <c r="S53" s="125" t="str">
        <f>IF(M53="","",VLOOKUP(L53,選手情報打ち込み女子!$1:$1048576,6,FALSE))</f>
        <v/>
      </c>
    </row>
    <row r="54" spans="1:19" ht="15" customHeight="1">
      <c r="A54" s="84" t="s">
        <v>114</v>
      </c>
      <c r="B54" s="86"/>
      <c r="C54" s="46" t="str">
        <f>IF(B54="","","LJ")</f>
        <v/>
      </c>
      <c r="D54" s="48"/>
      <c r="E54" s="123" t="str">
        <f>IF(C54="","",VLOOKUP(B54,選手情報打ち込み男子!$1:$1048576,2,FALSE))</f>
        <v/>
      </c>
      <c r="F54" s="123" t="str">
        <f>IF($C54="","",VLOOKUP($B54,選手情報打ち込み男子!$1:$1048576,3,FALSE))</f>
        <v/>
      </c>
      <c r="G54" s="123" t="str">
        <f>IF($C54="","",VLOOKUP($B54,選手情報打ち込み男子!$1:$1048576,4,FALSE))</f>
        <v/>
      </c>
      <c r="H54" s="123" t="str">
        <f>IF($C54="","",VLOOKUP($B54,選手情報打ち込み男子!$1:$1048576,5,FALSE))</f>
        <v/>
      </c>
      <c r="I54" s="124" t="str">
        <f>IF(C54="","",VLOOKUP(B54,選手情報打ち込み男子!$1:$1048576,6,FALSE))</f>
        <v/>
      </c>
      <c r="K54" s="117" t="s">
        <v>100</v>
      </c>
      <c r="L54" s="49"/>
      <c r="M54" s="126" t="str">
        <f t="shared" si="11"/>
        <v/>
      </c>
      <c r="N54" s="127"/>
      <c r="O54" s="125" t="str">
        <f>IF(M54="","",VLOOKUP(L54,選手情報打ち込み女子!$1:$1048576,2,FALSE))</f>
        <v/>
      </c>
      <c r="P54" s="125" t="str">
        <f>IF($M54="","",VLOOKUP($L54,選手情報打ち込み女子!$1:$1048576,3,FALSE))</f>
        <v/>
      </c>
      <c r="Q54" s="125" t="str">
        <f>IF($M54="","",VLOOKUP($L54,選手情報打ち込み女子!$1:$1048576,4,FALSE))</f>
        <v/>
      </c>
      <c r="R54" s="125" t="str">
        <f>IF($M54="","",VLOOKUP($L54,選手情報打ち込み女子!$1:$1048576,5,FALSE))</f>
        <v/>
      </c>
      <c r="S54" s="125" t="str">
        <f>IF(M54="","",VLOOKUP(L54,選手情報打ち込み女子!$1:$1048576,6,FALSE))</f>
        <v/>
      </c>
    </row>
    <row r="55" spans="1:19" ht="15" customHeight="1">
      <c r="A55" s="84" t="s">
        <v>114</v>
      </c>
      <c r="B55" s="86"/>
      <c r="C55" s="46" t="str">
        <f>IF(B55="","","LJ")</f>
        <v/>
      </c>
      <c r="D55" s="48"/>
      <c r="E55" s="123" t="str">
        <f>IF(C55="","",VLOOKUP(B55,選手情報打ち込み男子!$1:$1048576,2,FALSE))</f>
        <v/>
      </c>
      <c r="F55" s="123" t="str">
        <f>IF($C55="","",VLOOKUP($B55,選手情報打ち込み男子!$1:$1048576,3,FALSE))</f>
        <v/>
      </c>
      <c r="G55" s="123" t="str">
        <f>IF($C55="","",VLOOKUP($B55,選手情報打ち込み男子!$1:$1048576,4,FALSE))</f>
        <v/>
      </c>
      <c r="H55" s="123" t="str">
        <f>IF($C55="","",VLOOKUP($B55,選手情報打ち込み男子!$1:$1048576,5,FALSE))</f>
        <v/>
      </c>
      <c r="I55" s="124" t="str">
        <f>IF(C55="","",VLOOKUP(B55,選手情報打ち込み男子!$1:$1048576,6,FALSE))</f>
        <v/>
      </c>
      <c r="K55" s="117" t="s">
        <v>100</v>
      </c>
      <c r="L55" s="49"/>
      <c r="M55" s="126" t="str">
        <f t="shared" si="11"/>
        <v/>
      </c>
      <c r="N55" s="127"/>
      <c r="O55" s="125" t="str">
        <f>IF(M55="","",VLOOKUP(L55,選手情報打ち込み女子!$1:$1048576,2,FALSE))</f>
        <v/>
      </c>
      <c r="P55" s="125" t="str">
        <f>IF($M55="","",VLOOKUP($L55,選手情報打ち込み女子!$1:$1048576,3,FALSE))</f>
        <v/>
      </c>
      <c r="Q55" s="125" t="str">
        <f>IF($M55="","",VLOOKUP($L55,選手情報打ち込み女子!$1:$1048576,4,FALSE))</f>
        <v/>
      </c>
      <c r="R55" s="125" t="str">
        <f>IF($M55="","",VLOOKUP($L55,選手情報打ち込み女子!$1:$1048576,5,FALSE))</f>
        <v/>
      </c>
      <c r="S55" s="125" t="str">
        <f>IF(M55="","",VLOOKUP(L55,選手情報打ち込み女子!$1:$1048576,6,FALSE))</f>
        <v/>
      </c>
    </row>
    <row r="56" spans="1:19" ht="15" customHeight="1">
      <c r="A56" s="84" t="s">
        <v>17</v>
      </c>
      <c r="B56" s="86"/>
      <c r="C56" s="46" t="str">
        <f>IF(B56="","","SP")</f>
        <v/>
      </c>
      <c r="D56" s="48"/>
      <c r="E56" s="123" t="str">
        <f>IF(C56="","",VLOOKUP(B56,選手情報打ち込み男子!$1:$1048576,2,FALSE))</f>
        <v/>
      </c>
      <c r="F56" s="123" t="str">
        <f>IF($C56="","",VLOOKUP($B56,選手情報打ち込み男子!$1:$1048576,3,FALSE))</f>
        <v/>
      </c>
      <c r="G56" s="123" t="str">
        <f>IF($C56="","",VLOOKUP($B56,選手情報打ち込み男子!$1:$1048576,4,FALSE))</f>
        <v/>
      </c>
      <c r="H56" s="123" t="str">
        <f>IF($C56="","",VLOOKUP($B56,選手情報打ち込み男子!$1:$1048576,5,FALSE))</f>
        <v/>
      </c>
      <c r="I56" s="124" t="str">
        <f>IF(C56="","",VLOOKUP(B56,選手情報打ち込み男子!$1:$1048576,6,FALSE))</f>
        <v/>
      </c>
      <c r="K56" s="117" t="s">
        <v>100</v>
      </c>
      <c r="L56" s="49"/>
      <c r="M56" s="126" t="str">
        <f t="shared" si="11"/>
        <v/>
      </c>
      <c r="N56" s="127"/>
      <c r="O56" s="125" t="str">
        <f>IF(M56="","",VLOOKUP(L56,選手情報打ち込み女子!$1:$1048576,2,FALSE))</f>
        <v/>
      </c>
      <c r="P56" s="125" t="str">
        <f>IF($M56="","",VLOOKUP($L56,選手情報打ち込み女子!$1:$1048576,3,FALSE))</f>
        <v/>
      </c>
      <c r="Q56" s="125" t="str">
        <f>IF($M56="","",VLOOKUP($L56,選手情報打ち込み女子!$1:$1048576,4,FALSE))</f>
        <v/>
      </c>
      <c r="R56" s="125" t="str">
        <f>IF($M56="","",VLOOKUP($L56,選手情報打ち込み女子!$1:$1048576,5,FALSE))</f>
        <v/>
      </c>
      <c r="S56" s="125" t="str">
        <f>IF(M56="","",VLOOKUP(L56,選手情報打ち込み女子!$1:$1048576,6,FALSE))</f>
        <v/>
      </c>
    </row>
    <row r="57" spans="1:19" ht="15" customHeight="1">
      <c r="A57" s="84" t="s">
        <v>17</v>
      </c>
      <c r="B57" s="86"/>
      <c r="C57" s="46" t="str">
        <f>IF(B57="","","SP")</f>
        <v/>
      </c>
      <c r="D57" s="48"/>
      <c r="E57" s="123" t="str">
        <f>IF(C57="","",VLOOKUP(B57,選手情報打ち込み男子!$1:$1048576,2,FALSE))</f>
        <v/>
      </c>
      <c r="F57" s="123" t="str">
        <f>IF($C57="","",VLOOKUP($B57,選手情報打ち込み男子!$1:$1048576,3,FALSE))</f>
        <v/>
      </c>
      <c r="G57" s="123" t="str">
        <f>IF($C57="","",VLOOKUP($B57,選手情報打ち込み男子!$1:$1048576,4,FALSE))</f>
        <v/>
      </c>
      <c r="H57" s="123" t="str">
        <f>IF($C57="","",VLOOKUP($B57,選手情報打ち込み男子!$1:$1048576,5,FALSE))</f>
        <v/>
      </c>
      <c r="I57" s="124" t="str">
        <f>IF(C57="","",VLOOKUP(B57,選手情報打ち込み男子!$1:$1048576,6,FALSE))</f>
        <v/>
      </c>
      <c r="K57" s="117" t="s">
        <v>100</v>
      </c>
      <c r="L57" s="49"/>
      <c r="M57" s="126" t="str">
        <f t="shared" si="11"/>
        <v/>
      </c>
      <c r="N57" s="127"/>
      <c r="O57" s="125" t="str">
        <f>IF(M57="","",VLOOKUP(L57,選手情報打ち込み女子!$1:$1048576,2,FALSE))</f>
        <v/>
      </c>
      <c r="P57" s="125" t="str">
        <f>IF($M57="","",VLOOKUP($L57,選手情報打ち込み女子!$1:$1048576,3,FALSE))</f>
        <v/>
      </c>
      <c r="Q57" s="125" t="str">
        <f>IF($M57="","",VLOOKUP($L57,選手情報打ち込み女子!$1:$1048576,4,FALSE))</f>
        <v/>
      </c>
      <c r="R57" s="125" t="str">
        <f>IF($M57="","",VLOOKUP($L57,選手情報打ち込み女子!$1:$1048576,5,FALSE))</f>
        <v/>
      </c>
      <c r="S57" s="125" t="str">
        <f>IF(M57="","",VLOOKUP(L57,選手情報打ち込み女子!$1:$1048576,6,FALSE))</f>
        <v/>
      </c>
    </row>
    <row r="58" spans="1:19" ht="15" customHeight="1">
      <c r="A58" s="84" t="s">
        <v>18</v>
      </c>
      <c r="B58" s="86"/>
      <c r="C58" s="46" t="str">
        <f>IF(B58="","","3A")</f>
        <v/>
      </c>
      <c r="D58" s="49"/>
      <c r="E58" s="123" t="str">
        <f>IF(C58="","",VLOOKUP(B58,選手情報打ち込み男子!$1:$1048576,2,FALSE))</f>
        <v/>
      </c>
      <c r="F58" s="123" t="str">
        <f>IF($C58="","",VLOOKUP($B58,選手情報打ち込み男子!$1:$1048576,3,FALSE))</f>
        <v/>
      </c>
      <c r="G58" s="123" t="str">
        <f>IF($C58="","",VLOOKUP($B58,選手情報打ち込み男子!$1:$1048576,4,FALSE))</f>
        <v/>
      </c>
      <c r="H58" s="123" t="str">
        <f>IF($C58="","",VLOOKUP($B58,選手情報打ち込み男子!$1:$1048576,5,FALSE))</f>
        <v/>
      </c>
      <c r="I58" s="124" t="str">
        <f>IF(C58="","",VLOOKUP(B58,選手情報打ち込み男子!$1:$1048576,6,FALSE))</f>
        <v/>
      </c>
      <c r="K58" s="117" t="s">
        <v>100</v>
      </c>
      <c r="L58" s="49"/>
      <c r="M58" s="126" t="str">
        <f t="shared" si="11"/>
        <v/>
      </c>
      <c r="N58" s="128"/>
      <c r="O58" s="125" t="str">
        <f>IF(M58="","",VLOOKUP(L58,選手情報打ち込み女子!$1:$1048576,2,FALSE))</f>
        <v/>
      </c>
      <c r="P58" s="125" t="str">
        <f>IF($M58="","",VLOOKUP($L58,選手情報打ち込み女子!$1:$1048576,3,FALSE))</f>
        <v/>
      </c>
      <c r="Q58" s="125" t="str">
        <f>IF($M58="","",VLOOKUP($L58,選手情報打ち込み女子!$1:$1048576,4,FALSE))</f>
        <v/>
      </c>
      <c r="R58" s="125" t="str">
        <f>IF($M58="","",VLOOKUP($L58,選手情報打ち込み女子!$1:$1048576,5,FALSE))</f>
        <v/>
      </c>
      <c r="S58" s="125" t="str">
        <f>IF(M58="","",VLOOKUP(L58,選手情報打ち込み女子!$1:$1048576,6,FALSE))</f>
        <v/>
      </c>
    </row>
    <row r="59" spans="1:19" ht="15" customHeight="1">
      <c r="A59" s="84" t="s">
        <v>18</v>
      </c>
      <c r="B59" s="86"/>
      <c r="C59" s="46" t="str">
        <f>IF(B59="","","3A")</f>
        <v/>
      </c>
      <c r="D59" s="49"/>
      <c r="E59" s="123" t="str">
        <f>IF(C59="","",VLOOKUP(B59,選手情報打ち込み男子!$1:$1048576,2,FALSE))</f>
        <v/>
      </c>
      <c r="F59" s="123" t="str">
        <f>IF($C59="","",VLOOKUP($B59,選手情報打ち込み男子!$1:$1048576,3,FALSE))</f>
        <v/>
      </c>
      <c r="G59" s="123" t="str">
        <f>IF($C59="","",VLOOKUP($B59,選手情報打ち込み男子!$1:$1048576,4,FALSE))</f>
        <v/>
      </c>
      <c r="H59" s="123" t="str">
        <f>IF($C59="","",VLOOKUP($B59,選手情報打ち込み男子!$1:$1048576,5,FALSE))</f>
        <v/>
      </c>
      <c r="I59" s="124" t="str">
        <f>IF(C59="","",VLOOKUP(B59,選手情報打ち込み男子!$1:$1048576,6,FALSE))</f>
        <v/>
      </c>
      <c r="K59" s="117" t="s">
        <v>100</v>
      </c>
      <c r="L59" s="49"/>
      <c r="M59" s="126" t="str">
        <f t="shared" si="11"/>
        <v/>
      </c>
      <c r="N59" s="128"/>
      <c r="O59" s="125" t="str">
        <f>IF(M59="","",VLOOKUP(L59,選手情報打ち込み女子!$1:$1048576,2,FALSE))</f>
        <v/>
      </c>
      <c r="P59" s="125" t="str">
        <f>IF($M59="","",VLOOKUP($L59,選手情報打ち込み女子!$1:$1048576,3,FALSE))</f>
        <v/>
      </c>
      <c r="Q59" s="125" t="str">
        <f>IF($M59="","",VLOOKUP($L59,選手情報打ち込み女子!$1:$1048576,4,FALSE))</f>
        <v/>
      </c>
      <c r="R59" s="125" t="str">
        <f>IF($M59="","",VLOOKUP($L59,選手情報打ち込み女子!$1:$1048576,5,FALSE))</f>
        <v/>
      </c>
      <c r="S59" s="125" t="str">
        <f>IF(M59="","",VLOOKUP(L59,選手情報打ち込み女子!$1:$1048576,6,FALSE))</f>
        <v/>
      </c>
    </row>
    <row r="60" spans="1:19" ht="15" customHeight="1" thickBot="1">
      <c r="A60" s="117" t="s">
        <v>100</v>
      </c>
      <c r="B60" s="86"/>
      <c r="C60" s="118" t="str">
        <f t="shared" ref="C60:C69" si="12">IF(B60="","","OPPV")</f>
        <v/>
      </c>
      <c r="D60" s="48"/>
      <c r="E60" s="123" t="str">
        <f>IF(C60="","",VLOOKUP(B60,選手情報打ち込み男子!$1:$1048576,2,FALSE))</f>
        <v/>
      </c>
      <c r="F60" s="123" t="str">
        <f>IF($C60="","",VLOOKUP($B60,選手情報打ち込み男子!$1:$1048576,3,FALSE))</f>
        <v/>
      </c>
      <c r="G60" s="123" t="str">
        <f>IF($C60="","",VLOOKUP($B60,選手情報打ち込み男子!$1:$1048576,4,FALSE))</f>
        <v/>
      </c>
      <c r="H60" s="123" t="str">
        <f>IF($C60="","",VLOOKUP($B60,選手情報打ち込み男子!$1:$1048576,5,FALSE))</f>
        <v/>
      </c>
      <c r="I60" s="124" t="str">
        <f>IF(C60="","",VLOOKUP(B60,選手情報打ち込み男子!$1:$1048576,6,FALSE))</f>
        <v/>
      </c>
      <c r="K60" s="117" t="s">
        <v>100</v>
      </c>
      <c r="L60" s="122"/>
      <c r="M60" s="126" t="str">
        <f t="shared" si="11"/>
        <v/>
      </c>
      <c r="N60" s="122"/>
      <c r="O60" s="125" t="str">
        <f>IF(M60="","",VLOOKUP(L60,選手情報打ち込み女子!$1:$1048576,2,FALSE))</f>
        <v/>
      </c>
      <c r="P60" s="125" t="str">
        <f>IF($M60="","",VLOOKUP($L60,選手情報打ち込み女子!$1:$1048576,3,FALSE))</f>
        <v/>
      </c>
      <c r="Q60" s="125" t="str">
        <f>IF($M60="","",VLOOKUP($L60,選手情報打ち込み女子!$1:$1048576,4,FALSE))</f>
        <v/>
      </c>
      <c r="R60" s="125" t="str">
        <f>IF($M60="","",VLOOKUP($L60,選手情報打ち込み女子!$1:$1048576,5,FALSE))</f>
        <v/>
      </c>
      <c r="S60" s="125" t="str">
        <f>IF(M60="","",VLOOKUP(L60,選手情報打ち込み女子!$1:$1048576,6,FALSE))</f>
        <v/>
      </c>
    </row>
    <row r="61" spans="1:19" ht="15" customHeight="1">
      <c r="A61" s="117" t="s">
        <v>100</v>
      </c>
      <c r="B61" s="86"/>
      <c r="C61" s="118" t="str">
        <f t="shared" si="12"/>
        <v/>
      </c>
      <c r="D61" s="48"/>
      <c r="E61" s="123" t="str">
        <f>IF(C61="","",VLOOKUP(B61,選手情報打ち込み男子!$1:$1048576,2,FALSE))</f>
        <v/>
      </c>
      <c r="F61" s="123" t="str">
        <f>IF($C61="","",VLOOKUP($B61,選手情報打ち込み男子!$1:$1048576,3,FALSE))</f>
        <v/>
      </c>
      <c r="G61" s="123" t="str">
        <f>IF($C61="","",VLOOKUP($B61,選手情報打ち込み男子!$1:$1048576,4,FALSE))</f>
        <v/>
      </c>
      <c r="H61" s="123" t="str">
        <f>IF($C61="","",VLOOKUP($B61,選手情報打ち込み男子!$1:$1048576,5,FALSE))</f>
        <v/>
      </c>
      <c r="I61" s="124" t="str">
        <f>IF(C61="","",VLOOKUP(B61,選手情報打ち込み男子!$1:$1048576,6,FALSE))</f>
        <v/>
      </c>
    </row>
    <row r="62" spans="1:19" ht="15" customHeight="1">
      <c r="A62" s="117" t="s">
        <v>100</v>
      </c>
      <c r="B62" s="86"/>
      <c r="C62" s="118" t="str">
        <f t="shared" si="12"/>
        <v/>
      </c>
      <c r="D62" s="49"/>
      <c r="E62" s="123" t="str">
        <f>IF(C62="","",VLOOKUP(B62,選手情報打ち込み男子!$1:$1048576,2,FALSE))</f>
        <v/>
      </c>
      <c r="F62" s="123" t="str">
        <f>IF($C62="","",VLOOKUP($B62,選手情報打ち込み男子!$1:$1048576,3,FALSE))</f>
        <v/>
      </c>
      <c r="G62" s="123" t="str">
        <f>IF($C62="","",VLOOKUP($B62,選手情報打ち込み男子!$1:$1048576,4,FALSE))</f>
        <v/>
      </c>
      <c r="H62" s="123" t="str">
        <f>IF($C62="","",VLOOKUP($B62,選手情報打ち込み男子!$1:$1048576,5,FALSE))</f>
        <v/>
      </c>
      <c r="I62" s="124" t="str">
        <f>IF(C62="","",VLOOKUP(B62,選手情報打ち込み男子!$1:$1048576,6,FALSE))</f>
        <v/>
      </c>
    </row>
    <row r="63" spans="1:19" ht="15" customHeight="1">
      <c r="A63" s="117" t="s">
        <v>100</v>
      </c>
      <c r="B63" s="86"/>
      <c r="C63" s="118" t="str">
        <f t="shared" si="12"/>
        <v/>
      </c>
      <c r="D63" s="49"/>
      <c r="E63" s="123" t="str">
        <f>IF(C63="","",VLOOKUP(B63,選手情報打ち込み男子!$1:$1048576,2,FALSE))</f>
        <v/>
      </c>
      <c r="F63" s="123" t="str">
        <f>IF($C63="","",VLOOKUP($B63,選手情報打ち込み男子!$1:$1048576,3,FALSE))</f>
        <v/>
      </c>
      <c r="G63" s="123" t="str">
        <f>IF($C63="","",VLOOKUP($B63,選手情報打ち込み男子!$1:$1048576,4,FALSE))</f>
        <v/>
      </c>
      <c r="H63" s="123" t="str">
        <f>IF($C63="","",VLOOKUP($B63,選手情報打ち込み男子!$1:$1048576,5,FALSE))</f>
        <v/>
      </c>
      <c r="I63" s="124" t="str">
        <f>IF(C63="","",VLOOKUP(B63,選手情報打ち込み男子!$1:$1048576,6,FALSE))</f>
        <v/>
      </c>
    </row>
    <row r="64" spans="1:19" ht="15" customHeight="1">
      <c r="A64" s="117" t="s">
        <v>100</v>
      </c>
      <c r="B64" s="86"/>
      <c r="C64" s="118" t="str">
        <f t="shared" si="12"/>
        <v/>
      </c>
      <c r="D64" s="48"/>
      <c r="E64" s="123" t="str">
        <f>IF(C64="","",VLOOKUP(B64,選手情報打ち込み男子!$1:$1048576,2,FALSE))</f>
        <v/>
      </c>
      <c r="F64" s="123" t="str">
        <f>IF($C64="","",VLOOKUP($B64,選手情報打ち込み男子!$1:$1048576,3,FALSE))</f>
        <v/>
      </c>
      <c r="G64" s="123" t="str">
        <f>IF($C64="","",VLOOKUP($B64,選手情報打ち込み男子!$1:$1048576,4,FALSE))</f>
        <v/>
      </c>
      <c r="H64" s="123" t="str">
        <f>IF($C64="","",VLOOKUP($B64,選手情報打ち込み男子!$1:$1048576,5,FALSE))</f>
        <v/>
      </c>
      <c r="I64" s="124" t="str">
        <f>IF(C64="","",VLOOKUP(B64,選手情報打ち込み男子!$1:$1048576,6,FALSE))</f>
        <v/>
      </c>
    </row>
    <row r="65" spans="1:9" ht="15" customHeight="1">
      <c r="A65" s="117" t="s">
        <v>100</v>
      </c>
      <c r="B65" s="86"/>
      <c r="C65" s="118" t="str">
        <f t="shared" si="12"/>
        <v/>
      </c>
      <c r="D65" s="48"/>
      <c r="E65" s="123" t="str">
        <f>IF(C65="","",VLOOKUP(B65,選手情報打ち込み男子!$1:$1048576,2,FALSE))</f>
        <v/>
      </c>
      <c r="F65" s="123" t="str">
        <f>IF($C65="","",VLOOKUP($B65,選手情報打ち込み男子!$1:$1048576,3,FALSE))</f>
        <v/>
      </c>
      <c r="G65" s="123" t="str">
        <f>IF($C65="","",VLOOKUP($B65,選手情報打ち込み男子!$1:$1048576,4,FALSE))</f>
        <v/>
      </c>
      <c r="H65" s="123" t="str">
        <f>IF($C65="","",VLOOKUP($B65,選手情報打ち込み男子!$1:$1048576,5,FALSE))</f>
        <v/>
      </c>
      <c r="I65" s="124" t="str">
        <f>IF(C65="","",VLOOKUP(B65,選手情報打ち込み男子!$1:$1048576,6,FALSE))</f>
        <v/>
      </c>
    </row>
    <row r="66" spans="1:9" ht="15" customHeight="1">
      <c r="A66" s="117" t="s">
        <v>100</v>
      </c>
      <c r="B66" s="86"/>
      <c r="C66" s="118" t="str">
        <f t="shared" si="12"/>
        <v/>
      </c>
      <c r="D66" s="49"/>
      <c r="E66" s="123" t="str">
        <f>IF(C66="","",VLOOKUP(B66,選手情報打ち込み男子!$1:$1048576,2,FALSE))</f>
        <v/>
      </c>
      <c r="F66" s="123" t="str">
        <f>IF($C66="","",VLOOKUP($B66,選手情報打ち込み男子!$1:$1048576,3,FALSE))</f>
        <v/>
      </c>
      <c r="G66" s="123" t="str">
        <f>IF($C66="","",VLOOKUP($B66,選手情報打ち込み男子!$1:$1048576,4,FALSE))</f>
        <v/>
      </c>
      <c r="H66" s="123" t="str">
        <f>IF($C66="","",VLOOKUP($B66,選手情報打ち込み男子!$1:$1048576,5,FALSE))</f>
        <v/>
      </c>
      <c r="I66" s="124" t="str">
        <f>IF(C66="","",VLOOKUP(B66,選手情報打ち込み男子!$1:$1048576,6,FALSE))</f>
        <v/>
      </c>
    </row>
    <row r="67" spans="1:9" ht="15" customHeight="1">
      <c r="A67" s="117" t="s">
        <v>100</v>
      </c>
      <c r="B67" s="86"/>
      <c r="C67" s="118" t="str">
        <f t="shared" si="12"/>
        <v/>
      </c>
      <c r="D67" s="49"/>
      <c r="E67" s="123" t="str">
        <f>IF(C67="","",VLOOKUP(B67,選手情報打ち込み男子!$1:$1048576,2,FALSE))</f>
        <v/>
      </c>
      <c r="F67" s="123" t="str">
        <f>IF($C67="","",VLOOKUP($B67,選手情報打ち込み男子!$1:$1048576,3,FALSE))</f>
        <v/>
      </c>
      <c r="G67" s="123" t="str">
        <f>IF($C67="","",VLOOKUP($B67,選手情報打ち込み男子!$1:$1048576,4,FALSE))</f>
        <v/>
      </c>
      <c r="H67" s="123" t="str">
        <f>IF($C67="","",VLOOKUP($B67,選手情報打ち込み男子!$1:$1048576,5,FALSE))</f>
        <v/>
      </c>
      <c r="I67" s="124" t="str">
        <f>IF(C67="","",VLOOKUP(B67,選手情報打ち込み男子!$1:$1048576,6,FALSE))</f>
        <v/>
      </c>
    </row>
    <row r="68" spans="1:9" ht="15" customHeight="1">
      <c r="A68" s="119" t="s">
        <v>100</v>
      </c>
      <c r="B68" s="86"/>
      <c r="C68" s="118" t="str">
        <f t="shared" si="12"/>
        <v/>
      </c>
      <c r="D68" s="120"/>
      <c r="E68" s="123" t="str">
        <f>IF(C68="","",VLOOKUP(B68,選手情報打ち込み男子!$1:$1048576,2,FALSE))</f>
        <v/>
      </c>
      <c r="F68" s="123" t="str">
        <f>IF($C68="","",VLOOKUP($B68,選手情報打ち込み男子!$1:$1048576,3,FALSE))</f>
        <v/>
      </c>
      <c r="G68" s="123" t="str">
        <f>IF($C68="","",VLOOKUP($B68,選手情報打ち込み男子!$1:$1048576,4,FALSE))</f>
        <v/>
      </c>
      <c r="H68" s="123" t="str">
        <f>IF($C68="","",VLOOKUP($B68,選手情報打ち込み男子!$1:$1048576,5,FALSE))</f>
        <v/>
      </c>
      <c r="I68" s="124" t="str">
        <f>IF(C68="","",VLOOKUP(B68,選手情報打ち込み男子!$1:$1048576,6,FALSE))</f>
        <v/>
      </c>
    </row>
    <row r="69" spans="1:9" ht="15" customHeight="1" thickBot="1">
      <c r="A69" s="119" t="s">
        <v>100</v>
      </c>
      <c r="B69" s="122"/>
      <c r="C69" s="121" t="str">
        <f t="shared" si="12"/>
        <v/>
      </c>
      <c r="D69" s="122"/>
      <c r="E69" s="123" t="str">
        <f>IF(C69="","",VLOOKUP(B69,選手情報打ち込み男子!$1:$1048576,2,FALSE))</f>
        <v/>
      </c>
      <c r="F69" s="123" t="str">
        <f>IF($C69="","",VLOOKUP($B69,選手情報打ち込み男子!$1:$1048576,3,FALSE))</f>
        <v/>
      </c>
      <c r="G69" s="123" t="str">
        <f>IF($C69="","",VLOOKUP($B69,選手情報打ち込み男子!$1:$1048576,4,FALSE))</f>
        <v/>
      </c>
      <c r="H69" s="123" t="str">
        <f>IF($C69="","",VLOOKUP($B69,選手情報打ち込み男子!$1:$1048576,5,FALSE))</f>
        <v/>
      </c>
      <c r="I69" s="124" t="str">
        <f>IF(C69="","",VLOOKUP(B69,選手情報打ち込み男子!$1:$1048576,6,FALSE))</f>
        <v/>
      </c>
    </row>
  </sheetData>
  <sheetProtection password="CEFB" sheet="1" objects="1" scenarios="1"/>
  <protectedRanges>
    <protectedRange sqref="N12:N60 D12:D69 B12:B69 L12:L60" name="範囲1"/>
  </protectedRanges>
  <mergeCells count="7">
    <mergeCell ref="A6:S6"/>
    <mergeCell ref="A5:S5"/>
    <mergeCell ref="A7:S7"/>
    <mergeCell ref="A1:S1"/>
    <mergeCell ref="A2:S2"/>
    <mergeCell ref="A3:S3"/>
    <mergeCell ref="A4:S4"/>
  </mergeCells>
  <phoneticPr fontId="1"/>
  <pageMargins left="0.7" right="0.7" top="0.75" bottom="0.75" header="0.3" footer="0.3"/>
  <pageSetup paperSize="9" scale="56" orientation="portrait" horizontalDpi="4294967293" verticalDpi="0" r:id="rId1"/>
  <ignoredErrors>
    <ignoredError sqref="C2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4"/>
  <sheetViews>
    <sheetView topLeftCell="A21" zoomScaleNormal="100" workbookViewId="0">
      <selection activeCell="O34" sqref="O34"/>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38" t="s">
        <v>105</v>
      </c>
      <c r="B1" s="2"/>
      <c r="C1" s="2"/>
      <c r="D1" s="2"/>
      <c r="E1" s="2"/>
      <c r="F1" s="2"/>
      <c r="G1" s="2"/>
      <c r="H1" s="2"/>
      <c r="I1" s="2"/>
      <c r="J1" s="2"/>
      <c r="K1" s="2"/>
      <c r="L1" s="2"/>
      <c r="M1" s="2"/>
      <c r="N1" s="2"/>
    </row>
    <row r="2" spans="1:19" ht="18" customHeight="1"/>
    <row r="3" spans="1:19" s="42" customFormat="1" ht="18" customHeight="1" thickBot="1">
      <c r="A3" s="28" t="s">
        <v>25</v>
      </c>
      <c r="B3" s="51"/>
      <c r="C3" s="51"/>
      <c r="D3" s="51"/>
      <c r="E3" s="51"/>
      <c r="F3" s="51"/>
      <c r="G3" s="51"/>
      <c r="H3" s="51"/>
      <c r="I3" s="51"/>
      <c r="J3" s="51"/>
      <c r="K3" s="51"/>
      <c r="L3" s="51"/>
      <c r="M3" s="42" t="s">
        <v>111</v>
      </c>
    </row>
    <row r="4" spans="1:19" s="42" customFormat="1" ht="18" customHeight="1" thickBot="1">
      <c r="C4" s="52"/>
      <c r="D4" s="52"/>
      <c r="E4" s="52"/>
      <c r="F4" s="53"/>
      <c r="G4" s="40" t="s">
        <v>28</v>
      </c>
      <c r="H4" s="53"/>
      <c r="I4" s="42" t="s">
        <v>30</v>
      </c>
      <c r="J4" s="234"/>
      <c r="K4" s="235"/>
      <c r="L4" s="42" t="s">
        <v>29</v>
      </c>
      <c r="M4" s="154"/>
    </row>
    <row r="5" spans="1:19" s="42" customFormat="1" ht="18" customHeight="1" thickBot="1">
      <c r="A5" s="39" t="s">
        <v>27</v>
      </c>
      <c r="B5" s="41" t="s">
        <v>26</v>
      </c>
    </row>
    <row r="6" spans="1:19" ht="18" customHeight="1">
      <c r="B6" s="29"/>
      <c r="C6" s="228"/>
      <c r="D6" s="229"/>
      <c r="E6" s="229"/>
      <c r="F6" s="229"/>
      <c r="G6" s="229"/>
      <c r="H6" s="229"/>
      <c r="I6" s="229"/>
      <c r="J6" s="230"/>
      <c r="K6" s="56"/>
    </row>
    <row r="7" spans="1:19" ht="18" customHeight="1" thickBot="1">
      <c r="A7" s="28" t="s">
        <v>32</v>
      </c>
      <c r="B7" s="7"/>
      <c r="C7" s="231"/>
      <c r="D7" s="232"/>
      <c r="E7" s="232"/>
      <c r="F7" s="232"/>
      <c r="G7" s="232"/>
      <c r="H7" s="232"/>
      <c r="I7" s="232"/>
      <c r="J7" s="233"/>
      <c r="K7" s="56"/>
      <c r="L7" s="43" t="s">
        <v>31</v>
      </c>
    </row>
    <row r="8" spans="1:19" ht="18" customHeight="1" thickBot="1">
      <c r="B8" s="12"/>
    </row>
    <row r="9" spans="1:19" ht="18" customHeight="1">
      <c r="A9" s="28" t="s">
        <v>33</v>
      </c>
      <c r="B9" s="228"/>
      <c r="C9" s="229"/>
      <c r="D9" s="229"/>
      <c r="E9" s="230"/>
      <c r="F9" s="236" t="s">
        <v>36</v>
      </c>
      <c r="G9" s="21"/>
      <c r="H9" s="21" t="s">
        <v>37</v>
      </c>
      <c r="I9" s="228"/>
      <c r="J9" s="229"/>
      <c r="K9" s="229"/>
      <c r="L9" s="230"/>
      <c r="M9" s="236" t="s">
        <v>35</v>
      </c>
      <c r="N9" s="21"/>
    </row>
    <row r="10" spans="1:19" ht="18" customHeight="1" thickBot="1">
      <c r="A10" s="41" t="s">
        <v>34</v>
      </c>
      <c r="B10" s="231"/>
      <c r="C10" s="232"/>
      <c r="D10" s="232"/>
      <c r="E10" s="233"/>
      <c r="F10" s="236"/>
      <c r="G10" s="22"/>
      <c r="H10" s="21" t="s">
        <v>34</v>
      </c>
      <c r="I10" s="231"/>
      <c r="J10" s="232"/>
      <c r="K10" s="232"/>
      <c r="L10" s="233"/>
      <c r="M10" s="236"/>
      <c r="N10" s="22"/>
    </row>
    <row r="11" spans="1:19" ht="18" customHeight="1" thickBot="1">
      <c r="A11" s="1"/>
      <c r="B11" s="16"/>
      <c r="C11" s="16"/>
      <c r="D11" s="16"/>
      <c r="E11" s="16"/>
      <c r="F11" s="1"/>
      <c r="G11" s="1"/>
      <c r="H11" s="1"/>
      <c r="I11" s="27"/>
      <c r="J11" s="27"/>
      <c r="K11" s="56"/>
      <c r="L11" s="27"/>
      <c r="M11" s="1"/>
      <c r="N11" s="1"/>
    </row>
    <row r="12" spans="1:19" ht="18" customHeight="1">
      <c r="H12" t="s">
        <v>37</v>
      </c>
      <c r="I12" s="228"/>
      <c r="J12" s="229"/>
      <c r="K12" s="229"/>
      <c r="L12" s="230"/>
      <c r="M12" s="17"/>
      <c r="N12" s="17"/>
      <c r="O12" s="13" t="s">
        <v>39</v>
      </c>
      <c r="P12" s="2"/>
      <c r="Q12" s="2"/>
      <c r="R12" s="2"/>
      <c r="S12" s="2"/>
    </row>
    <row r="13" spans="1:19" ht="18" customHeight="1" thickBot="1">
      <c r="E13" s="155" t="s">
        <v>46</v>
      </c>
      <c r="F13" s="22" t="s">
        <v>47</v>
      </c>
      <c r="H13" s="21" t="s">
        <v>38</v>
      </c>
      <c r="I13" s="231"/>
      <c r="J13" s="232"/>
      <c r="K13" s="232"/>
      <c r="L13" s="233"/>
      <c r="M13" s="17"/>
      <c r="N13" s="17"/>
      <c r="O13" s="13" t="s">
        <v>40</v>
      </c>
    </row>
    <row r="14" spans="1:19" ht="18" customHeight="1" thickBot="1">
      <c r="A14" s="24"/>
      <c r="B14" s="221" t="s">
        <v>45</v>
      </c>
      <c r="C14" s="62" t="s">
        <v>49</v>
      </c>
      <c r="D14" s="74"/>
      <c r="E14" s="158">
        <f>30-COUNTIF(データとりまとめシート!B12:B41,"")+22-COUNTIF(データとりまとめシート!B48:B69,"")</f>
        <v>0</v>
      </c>
      <c r="F14" s="156">
        <f>'市中学校記録会　参加申込書女子'!F14</f>
        <v>0</v>
      </c>
      <c r="G14" s="36"/>
      <c r="H14" s="14"/>
      <c r="I14" s="20"/>
      <c r="J14" s="20"/>
      <c r="K14" s="20"/>
      <c r="L14" s="20"/>
      <c r="M14" s="8"/>
      <c r="N14" s="8"/>
      <c r="O14" s="15"/>
    </row>
    <row r="15" spans="1:19" ht="18" customHeight="1">
      <c r="A15" s="181"/>
      <c r="B15" s="221"/>
      <c r="C15" s="63" t="s">
        <v>53</v>
      </c>
      <c r="D15" s="157"/>
      <c r="E15" s="158">
        <f>1-COUNTIF(データとりまとめシート!B42,"")</f>
        <v>0</v>
      </c>
      <c r="F15" s="156">
        <f>'市中学校記録会　参加申込書女子'!F15</f>
        <v>0</v>
      </c>
      <c r="G15" s="1"/>
      <c r="H15" s="44" t="s">
        <v>41</v>
      </c>
      <c r="I15" s="228"/>
      <c r="J15" s="229"/>
      <c r="K15" s="229"/>
      <c r="L15" s="230"/>
      <c r="O15" s="15"/>
    </row>
    <row r="16" spans="1:19" ht="18" customHeight="1" thickBot="1">
      <c r="A16" s="181"/>
      <c r="B16" s="221" t="s">
        <v>50</v>
      </c>
      <c r="C16" s="64" t="s">
        <v>51</v>
      </c>
      <c r="D16" s="65"/>
      <c r="E16" s="159">
        <f>E14*500</f>
        <v>0</v>
      </c>
      <c r="F16" s="19">
        <f>F14*500</f>
        <v>0</v>
      </c>
      <c r="G16" s="1"/>
      <c r="H16" s="6" t="s">
        <v>42</v>
      </c>
      <c r="I16" s="231"/>
      <c r="J16" s="232"/>
      <c r="K16" s="232"/>
      <c r="L16" s="233"/>
    </row>
    <row r="17" spans="1:15" ht="18" customHeight="1">
      <c r="A17" s="181"/>
      <c r="B17" s="221"/>
      <c r="C17" s="64" t="s">
        <v>52</v>
      </c>
      <c r="D17" s="66"/>
      <c r="E17" s="18">
        <f>E15*800</f>
        <v>0</v>
      </c>
      <c r="F17" s="18">
        <f>F15*800</f>
        <v>0</v>
      </c>
      <c r="G17" s="1"/>
      <c r="H17" s="21" t="s">
        <v>41</v>
      </c>
      <c r="I17" s="228"/>
      <c r="J17" s="229"/>
      <c r="K17" s="229"/>
      <c r="L17" s="230"/>
    </row>
    <row r="18" spans="1:15" ht="18" customHeight="1" thickBot="1">
      <c r="A18" s="181"/>
      <c r="B18" s="221" t="s">
        <v>48</v>
      </c>
      <c r="C18" s="222">
        <f>E16+E17+F16+F17</f>
        <v>0</v>
      </c>
      <c r="D18" s="223"/>
      <c r="E18" s="223"/>
      <c r="F18" s="224"/>
      <c r="G18" s="1"/>
      <c r="H18" s="1" t="s">
        <v>43</v>
      </c>
      <c r="I18" s="231"/>
      <c r="J18" s="232"/>
      <c r="K18" s="232"/>
      <c r="L18" s="233"/>
    </row>
    <row r="19" spans="1:15" ht="18" customHeight="1">
      <c r="A19" s="181"/>
      <c r="B19" s="221"/>
      <c r="C19" s="225"/>
      <c r="D19" s="226"/>
      <c r="E19" s="226"/>
      <c r="F19" s="227"/>
      <c r="H19" s="21" t="s">
        <v>41</v>
      </c>
      <c r="I19" s="237"/>
      <c r="J19" s="238"/>
      <c r="K19" s="238"/>
      <c r="L19" s="239"/>
    </row>
    <row r="20" spans="1:15" ht="18" customHeight="1" thickBot="1">
      <c r="A20" s="182"/>
      <c r="B20" s="23"/>
      <c r="C20" s="25"/>
      <c r="D20" s="25"/>
      <c r="E20" s="25"/>
      <c r="F20" s="26"/>
      <c r="G20" s="11"/>
      <c r="H20" s="1" t="s">
        <v>44</v>
      </c>
      <c r="I20" s="240"/>
      <c r="J20" s="241"/>
      <c r="K20" s="241"/>
      <c r="L20" s="242"/>
    </row>
    <row r="21" spans="1:15" ht="18" customHeight="1" thickBot="1">
      <c r="A21" s="12"/>
      <c r="B21" s="12"/>
      <c r="C21" s="12"/>
      <c r="D21" s="12"/>
      <c r="E21" s="12"/>
    </row>
    <row r="22" spans="1:15" ht="22.5" customHeight="1">
      <c r="A22" s="131" t="s">
        <v>55</v>
      </c>
      <c r="B22" s="132" t="s">
        <v>54</v>
      </c>
      <c r="C22" s="133" t="s">
        <v>66</v>
      </c>
      <c r="D22" s="134" t="s">
        <v>67</v>
      </c>
      <c r="E22" s="135" t="s">
        <v>56</v>
      </c>
      <c r="F22" s="136" t="s">
        <v>3</v>
      </c>
      <c r="G22" s="137" t="s">
        <v>68</v>
      </c>
      <c r="H22" s="138" t="s">
        <v>55</v>
      </c>
      <c r="I22" s="132" t="s">
        <v>1</v>
      </c>
      <c r="J22" s="139" t="s">
        <v>66</v>
      </c>
      <c r="K22" s="140" t="s">
        <v>67</v>
      </c>
      <c r="L22" s="135" t="s">
        <v>56</v>
      </c>
      <c r="M22" s="136" t="s">
        <v>3</v>
      </c>
      <c r="N22" s="141" t="s">
        <v>68</v>
      </c>
    </row>
    <row r="23" spans="1:15" ht="27" customHeight="1">
      <c r="A23" s="142" t="s">
        <v>13</v>
      </c>
      <c r="B23" s="60" t="str">
        <f>IF(データとりまとめシート!B12="","━",データとりまとめシート!B12)</f>
        <v>━</v>
      </c>
      <c r="C23" s="30" t="str">
        <f>IF(B23="━","━",VLOOKUP(B23,選手情報打ち込み男子!$1:$1048576,2,FALSE))</f>
        <v>━</v>
      </c>
      <c r="D23" s="67" t="str">
        <f>IF(B23="━","━",VLOOKUP(B23,選手情報打ち込み男子!$1:$1048576,3,FALSE))</f>
        <v>━</v>
      </c>
      <c r="E23" s="60" t="str">
        <f>IF(B23="━","━",VLOOKUP(B23,選手情報打ち込み男子!$1:$1048576,6,FALSE))</f>
        <v>━</v>
      </c>
      <c r="F23" s="35" t="str">
        <f>IF(データとりまとめシート!D12="","━",データとりまとめシート!D12)</f>
        <v>━</v>
      </c>
      <c r="G23" s="129" t="str">
        <f>IF(データとりまとめシート!B12="","━","認")</f>
        <v>━</v>
      </c>
      <c r="H23" s="130" t="s">
        <v>14</v>
      </c>
      <c r="I23" s="60" t="str">
        <f>IF(データとりまとめシート!B42="","━",データとりまとめシート!B42)</f>
        <v>━</v>
      </c>
      <c r="J23" s="72" t="str">
        <f>IF(I23="━","━",VLOOKUP(I23,選手情報打ち込み男子!$1:$1048576,2,FALSE))</f>
        <v>━</v>
      </c>
      <c r="K23" s="71" t="str">
        <f>IF(I23="━","━",VLOOKUP(I23,選手情報打ち込み男子!$1:$1048576,3,FALSE))</f>
        <v>━</v>
      </c>
      <c r="L23" s="61" t="str">
        <f>IF(I23="━","━",VLOOKUP(I23,選手情報打ち込み男子!$1:$1048576,6,FALSE))</f>
        <v>━</v>
      </c>
      <c r="M23" s="35" t="str">
        <f>IF(データとりまとめシート!D42="","━",データとりまとめシート!D42)</f>
        <v>━</v>
      </c>
      <c r="N23" s="143" t="str">
        <f>IF(データとりまとめシート!B42="","━","認")</f>
        <v>━</v>
      </c>
    </row>
    <row r="24" spans="1:15" ht="27" customHeight="1">
      <c r="A24" s="142" t="s">
        <v>13</v>
      </c>
      <c r="B24" s="30" t="str">
        <f>IF(データとりまとめシート!B13="","━",データとりまとめシート!B13)</f>
        <v>━</v>
      </c>
      <c r="C24" s="30" t="str">
        <f>IF(B24="━","━",VLOOKUP(B24,選手情報打ち込み男子!$1:$1048576,2,FALSE))</f>
        <v>━</v>
      </c>
      <c r="D24" s="67" t="str">
        <f>IF(B24="━","━",VLOOKUP(B24,選手情報打ち込み男子!$1:$1048576,3,FALSE))</f>
        <v>━</v>
      </c>
      <c r="E24" s="60" t="str">
        <f>IF(B24="━","━",VLOOKUP(B24,選手情報打ち込み男子!$1:$1048576,6,FALSE))</f>
        <v>━</v>
      </c>
      <c r="F24" s="35" t="str">
        <f>IF(データとりまとめシート!D13="","━",データとりまとめシート!D13)</f>
        <v>━</v>
      </c>
      <c r="G24" s="129" t="str">
        <f>IF(データとりまとめシート!B13="","━","認")</f>
        <v>━</v>
      </c>
      <c r="H24" s="130" t="s">
        <v>14</v>
      </c>
      <c r="I24" s="60" t="str">
        <f>IF(データとりまとめシート!B43="","━",データとりまとめシート!B43)</f>
        <v>━</v>
      </c>
      <c r="J24" s="72" t="str">
        <f>IF(I24="━","━",VLOOKUP(I24,選手情報打ち込み男子!$1:$1048576,2,FALSE))</f>
        <v>━</v>
      </c>
      <c r="K24" s="71" t="str">
        <f>IF(I24="━","━",VLOOKUP(I24,選手情報打ち込み男子!$1:$1048576,3,FALSE))</f>
        <v>━</v>
      </c>
      <c r="L24" s="61" t="str">
        <f>IF(I24="━","━",VLOOKUP(I24,選手情報打ち込み男子!$1:$1048576,6,FALSE))</f>
        <v>━</v>
      </c>
      <c r="M24" s="35" t="str">
        <f>IF(データとりまとめシート!D43="","━",データとりまとめシート!D43)</f>
        <v>━</v>
      </c>
      <c r="N24" s="143" t="str">
        <f>IF(データとりまとめシート!B43="","━","認")</f>
        <v>━</v>
      </c>
    </row>
    <row r="25" spans="1:15" ht="27" customHeight="1">
      <c r="A25" s="142" t="s">
        <v>13</v>
      </c>
      <c r="B25" s="30" t="str">
        <f>IF(データとりまとめシート!B14="","━",データとりまとめシート!B14)</f>
        <v>━</v>
      </c>
      <c r="C25" s="30" t="str">
        <f>IF(B25="━","━",VLOOKUP(B25,選手情報打ち込み男子!$1:$1048576,2,FALSE))</f>
        <v>━</v>
      </c>
      <c r="D25" s="67" t="str">
        <f>IF(B25="━","━",VLOOKUP(B25,選手情報打ち込み男子!$1:$1048576,3,FALSE))</f>
        <v>━</v>
      </c>
      <c r="E25" s="60" t="str">
        <f>IF(B25="━","━",VLOOKUP(B25,選手情報打ち込み男子!$1:$1048576,6,FALSE))</f>
        <v>━</v>
      </c>
      <c r="F25" s="35" t="str">
        <f>IF(データとりまとめシート!D14="","━",データとりまとめシート!D14)</f>
        <v>━</v>
      </c>
      <c r="G25" s="129" t="str">
        <f>IF(データとりまとめシート!B14="","━","認")</f>
        <v>━</v>
      </c>
      <c r="H25" s="130" t="s">
        <v>14</v>
      </c>
      <c r="I25" s="60" t="str">
        <f>IF(データとりまとめシート!B44="","━",データとりまとめシート!B44)</f>
        <v>━</v>
      </c>
      <c r="J25" s="72" t="str">
        <f>IF(I25="━","━",VLOOKUP(I25,選手情報打ち込み男子!$1:$1048576,2,FALSE))</f>
        <v>━</v>
      </c>
      <c r="K25" s="71" t="str">
        <f>IF(I25="━","━",VLOOKUP(I25,選手情報打ち込み男子!$1:$1048576,3,FALSE))</f>
        <v>━</v>
      </c>
      <c r="L25" s="61" t="str">
        <f>IF(I25="━","━",VLOOKUP(I25,選手情報打ち込み男子!$1:$1048576,6,FALSE))</f>
        <v>━</v>
      </c>
      <c r="M25" s="35" t="str">
        <f>IF(データとりまとめシート!D44="","━",データとりまとめシート!D44)</f>
        <v>━</v>
      </c>
      <c r="N25" s="143" t="str">
        <f>IF(データとりまとめシート!B44="","━","認")</f>
        <v>━</v>
      </c>
      <c r="O25" s="12"/>
    </row>
    <row r="26" spans="1:15" ht="27" customHeight="1">
      <c r="A26" s="142" t="s">
        <v>12</v>
      </c>
      <c r="B26" s="60" t="str">
        <f>IF(データとりまとめシート!B15="","━",データとりまとめシート!B15)</f>
        <v>━</v>
      </c>
      <c r="C26" s="68" t="str">
        <f>IF(B26="━","━",VLOOKUP(B26,選手情報打ち込み男子!$1:$1048576,2,FALSE))</f>
        <v>━</v>
      </c>
      <c r="D26" s="34" t="str">
        <f>IF(B26="━","━",VLOOKUP(B26,選手情報打ち込み男子!$1:$1048576,3,FALSE))</f>
        <v>━</v>
      </c>
      <c r="E26" s="60" t="str">
        <f>IF(B26="━","━",VLOOKUP(B26,選手情報打ち込み男子!$1:$1048576,6,FALSE))</f>
        <v>━</v>
      </c>
      <c r="F26" s="35" t="str">
        <f>IF(データとりまとめシート!D15="","━",データとりまとめシート!D15)</f>
        <v>━</v>
      </c>
      <c r="G26" s="129" t="str">
        <f>IF(データとりまとめシート!B15="","━","認")</f>
        <v>━</v>
      </c>
      <c r="H26" s="162" t="s">
        <v>14</v>
      </c>
      <c r="I26" s="60" t="str">
        <f>IF(データとりまとめシート!B45="","━",データとりまとめシート!B45)</f>
        <v>━</v>
      </c>
      <c r="J26" s="72" t="str">
        <f>IF(I26="━","━",VLOOKUP(I26,選手情報打ち込み男子!$1:$1048576,2,FALSE))</f>
        <v>━</v>
      </c>
      <c r="K26" s="71" t="str">
        <f>IF(I26="━","━",VLOOKUP(I26,選手情報打ち込み男子!$1:$1048576,3,FALSE))</f>
        <v>━</v>
      </c>
      <c r="L26" s="61" t="str">
        <f>IF(I26="━","━",VLOOKUP(I26,選手情報打ち込み男子!$1:$1048576,6,FALSE))</f>
        <v>━</v>
      </c>
      <c r="M26" s="35" t="str">
        <f>IF(データとりまとめシート!D45="","━",データとりまとめシート!D45)</f>
        <v>━</v>
      </c>
      <c r="N26" s="143" t="str">
        <f>IF(データとりまとめシート!B45="","━","認")</f>
        <v>━</v>
      </c>
    </row>
    <row r="27" spans="1:15" ht="27" customHeight="1">
      <c r="A27" s="142" t="s">
        <v>12</v>
      </c>
      <c r="B27" s="60" t="str">
        <f>IF(データとりまとめシート!B16="","━",データとりまとめシート!B16)</f>
        <v>━</v>
      </c>
      <c r="C27" s="68" t="str">
        <f>IF(B27="━","━",VLOOKUP(B27,選手情報打ち込み男子!$1:$1048576,2,FALSE))</f>
        <v>━</v>
      </c>
      <c r="D27" s="34" t="str">
        <f>IF(B27="━","━",VLOOKUP(B27,選手情報打ち込み男子!$1:$1048576,3,FALSE))</f>
        <v>━</v>
      </c>
      <c r="E27" s="60" t="str">
        <f>IF(B27="━","━",VLOOKUP(B27,選手情報打ち込み男子!$1:$1048576,6,FALSE))</f>
        <v>━</v>
      </c>
      <c r="F27" s="35" t="str">
        <f>IF(データとりまとめシート!D16="","━",データとりまとめシート!D16)</f>
        <v>━</v>
      </c>
      <c r="G27" s="129" t="str">
        <f>IF(データとりまとめシート!B16="","━","認")</f>
        <v>━</v>
      </c>
      <c r="H27" s="162" t="s">
        <v>14</v>
      </c>
      <c r="I27" s="60" t="str">
        <f>IF(データとりまとめシート!B46="","━",データとりまとめシート!B46)</f>
        <v>━</v>
      </c>
      <c r="J27" s="72" t="str">
        <f>IF(I27="━","━",VLOOKUP(I27,選手情報打ち込み男子!$1:$1048576,2,FALSE))</f>
        <v>━</v>
      </c>
      <c r="K27" s="71" t="str">
        <f>IF(I27="━","━",VLOOKUP(I27,選手情報打ち込み男子!$1:$1048576,3,FALSE))</f>
        <v>━</v>
      </c>
      <c r="L27" s="61" t="str">
        <f>IF(I27="━","━",VLOOKUP(I27,選手情報打ち込み男子!$1:$1048576,6,FALSE))</f>
        <v>━</v>
      </c>
      <c r="M27" s="35" t="str">
        <f>IF(データとりまとめシート!D46="","━",データとりまとめシート!D46)</f>
        <v>━</v>
      </c>
      <c r="N27" s="143" t="str">
        <f>IF(データとりまとめシート!B46="","━","認")</f>
        <v>━</v>
      </c>
      <c r="O27" s="12"/>
    </row>
    <row r="28" spans="1:15" ht="27" customHeight="1">
      <c r="A28" s="142" t="s">
        <v>12</v>
      </c>
      <c r="B28" s="60" t="str">
        <f>IF(データとりまとめシート!B17="","━",データとりまとめシート!B17)</f>
        <v>━</v>
      </c>
      <c r="C28" s="68" t="str">
        <f>IF(B28="━","━",VLOOKUP(B28,選手情報打ち込み男子!$1:$1048576,2,FALSE))</f>
        <v>━</v>
      </c>
      <c r="D28" s="34" t="str">
        <f>IF(B28="━","━",VLOOKUP(B28,選手情報打ち込み男子!$1:$1048576,3,FALSE))</f>
        <v>━</v>
      </c>
      <c r="E28" s="60" t="str">
        <f>IF(B28="━","━",VLOOKUP(B28,選手情報打ち込み男子!$1:$1048576,6,FALSE))</f>
        <v>━</v>
      </c>
      <c r="F28" s="35" t="str">
        <f>IF(データとりまとめシート!D17="","━",データとりまとめシート!D17)</f>
        <v>━</v>
      </c>
      <c r="G28" s="129" t="str">
        <f>IF(データとりまとめシート!B17="","━","認")</f>
        <v>━</v>
      </c>
      <c r="H28" s="171" t="s">
        <v>14</v>
      </c>
      <c r="I28" s="172" t="str">
        <f>IF(データとりまとめシート!B47="","━",データとりまとめシート!B47)</f>
        <v>━</v>
      </c>
      <c r="J28" s="173" t="str">
        <f>IF(I28="━","━",VLOOKUP(I28,選手情報打ち込み男子!$1:$1048576,2,FALSE))</f>
        <v>━</v>
      </c>
      <c r="K28" s="174" t="str">
        <f>IF(I28="━","━",VLOOKUP(I28,選手情報打ち込み男子!$1:$1048576,3,FALSE))</f>
        <v>━</v>
      </c>
      <c r="L28" s="175" t="str">
        <f>IF(I28="━","━",VLOOKUP(I28,選手情報打ち込み男子!$1:$1048576,6,FALSE))</f>
        <v>━</v>
      </c>
      <c r="M28" s="176" t="str">
        <f>IF(データとりまとめシート!D47="","━",データとりまとめシート!D47)</f>
        <v>━</v>
      </c>
      <c r="N28" s="177" t="str">
        <f>IF(データとりまとめシート!B47="","━","認")</f>
        <v>━</v>
      </c>
      <c r="O28" s="12"/>
    </row>
    <row r="29" spans="1:15" ht="27" customHeight="1">
      <c r="A29" s="142" t="s">
        <v>11</v>
      </c>
      <c r="B29" s="60" t="str">
        <f>IF(データとりまとめシート!B18="","━",データとりまとめシート!B18)</f>
        <v>━</v>
      </c>
      <c r="C29" s="30" t="str">
        <f>IF(B29="━","━",VLOOKUP(B29,選手情報打ち込み男子!$1:$1048576,2,FALSE))</f>
        <v>━</v>
      </c>
      <c r="D29" s="67" t="str">
        <f>IF(B29="━","━",VLOOKUP(B29,選手情報打ち込み男子!$1:$1048576,3,FALSE))</f>
        <v>━</v>
      </c>
      <c r="E29" s="60" t="str">
        <f>IF(B29="━","━",VLOOKUP(B29,選手情報打ち込み男子!$1:$1048576,6,FALSE))</f>
        <v>━</v>
      </c>
      <c r="F29" s="35" t="str">
        <f>IF(データとりまとめシート!D18="","━",データとりまとめシート!D18)</f>
        <v>━</v>
      </c>
      <c r="G29" s="129" t="str">
        <f>IF(データとりまとめシート!B18="","━","認")</f>
        <v>━</v>
      </c>
      <c r="H29" s="164" t="s">
        <v>15</v>
      </c>
      <c r="I29" s="165" t="str">
        <f>IF(データとりまとめシート!B48="","━",データとりまとめシート!B48)</f>
        <v>━</v>
      </c>
      <c r="J29" s="166" t="str">
        <f>IF(I29="━","━",VLOOKUP(I29,選手情報打ち込み男子!$1:$1048576,2,FALSE))</f>
        <v>━</v>
      </c>
      <c r="K29" s="167" t="str">
        <f>IF(I29="━","━",VLOOKUP(I29,選手情報打ち込み男子!$1:$1048576,3,FALSE))</f>
        <v>━</v>
      </c>
      <c r="L29" s="168" t="str">
        <f>IF(I29="━","━",VLOOKUP(I29,選手情報打ち込み男子!$1:$1048576,6,FALSE))</f>
        <v>━</v>
      </c>
      <c r="M29" s="169" t="str">
        <f>IF(データとりまとめシート!D48="","━",データとりまとめシート!D48)</f>
        <v>━</v>
      </c>
      <c r="N29" s="170" t="str">
        <f>IF(データとりまとめシート!B48="","━","認")</f>
        <v>━</v>
      </c>
    </row>
    <row r="30" spans="1:15" ht="27" customHeight="1">
      <c r="A30" s="142" t="s">
        <v>11</v>
      </c>
      <c r="B30" s="60" t="str">
        <f>IF(データとりまとめシート!B19="","━",データとりまとめシート!B19)</f>
        <v>━</v>
      </c>
      <c r="C30" s="30" t="str">
        <f>IF(B30="━","━",VLOOKUP(B30,選手情報打ち込み男子!$1:$1048576,2,FALSE))</f>
        <v>━</v>
      </c>
      <c r="D30" s="67" t="str">
        <f>IF(B30="━","━",VLOOKUP(B30,選手情報打ち込み男子!$1:$1048576,3,FALSE))</f>
        <v>━</v>
      </c>
      <c r="E30" s="60" t="str">
        <f>IF(B30="━","━",VLOOKUP(B30,選手情報打ち込み男子!$1:$1048576,6,FALSE))</f>
        <v>━</v>
      </c>
      <c r="F30" s="35" t="str">
        <f>IF(データとりまとめシート!D19="","━",データとりまとめシート!D19)</f>
        <v>━</v>
      </c>
      <c r="G30" s="129" t="str">
        <f>IF(データとりまとめシート!B19="","━","認")</f>
        <v>━</v>
      </c>
      <c r="H30" s="32" t="s">
        <v>15</v>
      </c>
      <c r="I30" s="60" t="str">
        <f>IF(データとりまとめシート!B49="","━",データとりまとめシート!B49)</f>
        <v>━</v>
      </c>
      <c r="J30" s="72" t="str">
        <f>IF(I30="━","━",VLOOKUP(I30,選手情報打ち込み男子!$1:$1048576,2,FALSE))</f>
        <v>━</v>
      </c>
      <c r="K30" s="71" t="str">
        <f>IF(I30="━","━",VLOOKUP(I30,選手情報打ち込み男子!$1:$1048576,3,FALSE))</f>
        <v>━</v>
      </c>
      <c r="L30" s="61" t="str">
        <f>IF(I30="━","━",VLOOKUP(I30,選手情報打ち込み男子!$1:$1048576,6,FALSE))</f>
        <v>━</v>
      </c>
      <c r="M30" s="35" t="str">
        <f>IF(データとりまとめシート!D49="","━",データとりまとめシート!D49)</f>
        <v>━</v>
      </c>
      <c r="N30" s="143" t="str">
        <f>IF(データとりまとめシート!B49="","━","認")</f>
        <v>━</v>
      </c>
    </row>
    <row r="31" spans="1:15" ht="27" customHeight="1">
      <c r="A31" s="142" t="s">
        <v>11</v>
      </c>
      <c r="B31" s="60" t="str">
        <f>IF(データとりまとめシート!B20="","━",データとりまとめシート!B20)</f>
        <v>━</v>
      </c>
      <c r="C31" s="30" t="str">
        <f>IF(B31="━","━",VLOOKUP(B31,選手情報打ち込み男子!$1:$1048576,2,FALSE))</f>
        <v>━</v>
      </c>
      <c r="D31" s="67" t="str">
        <f>IF(B31="━","━",VLOOKUP(B31,選手情報打ち込み男子!$1:$1048576,3,FALSE))</f>
        <v>━</v>
      </c>
      <c r="E31" s="60" t="str">
        <f>IF(B31="━","━",VLOOKUP(B31,選手情報打ち込み男子!$1:$1048576,6,FALSE))</f>
        <v>━</v>
      </c>
      <c r="F31" s="35" t="str">
        <f>IF(データとりまとめシート!D20="","━",データとりまとめシート!D20)</f>
        <v>━</v>
      </c>
      <c r="G31" s="129" t="str">
        <f>IF(データとりまとめシート!B20="","━","認")</f>
        <v>━</v>
      </c>
      <c r="H31" s="32" t="s">
        <v>16</v>
      </c>
      <c r="I31" s="60" t="str">
        <f>IF(データとりまとめシート!B50="","━",データとりまとめシート!B50)</f>
        <v>━</v>
      </c>
      <c r="J31" s="72" t="str">
        <f>IF(I31="━","━",VLOOKUP(I31,選手情報打ち込み男子!$1:$1048576,2,FALSE))</f>
        <v>━</v>
      </c>
      <c r="K31" s="71" t="str">
        <f>IF(I31="━","━",VLOOKUP(I31,選手情報打ち込み男子!$1:$1048576,3,FALSE))</f>
        <v>━</v>
      </c>
      <c r="L31" s="61" t="str">
        <f>IF(I31="━","━",VLOOKUP(I31,選手情報打ち込み男子!$1:$1048576,6,FALSE))</f>
        <v>━</v>
      </c>
      <c r="M31" s="35" t="str">
        <f>IF(データとりまとめシート!D50="","━",データとりまとめシート!D50)</f>
        <v>━</v>
      </c>
      <c r="N31" s="143" t="str">
        <f>IF(データとりまとめシート!B50="","━","認")</f>
        <v>━</v>
      </c>
      <c r="O31" s="12"/>
    </row>
    <row r="32" spans="1:15" ht="27" customHeight="1">
      <c r="A32" s="142" t="s">
        <v>10</v>
      </c>
      <c r="B32" s="60" t="str">
        <f>IF(データとりまとめシート!B21="","━",データとりまとめシート!B21)</f>
        <v>━</v>
      </c>
      <c r="C32" s="68" t="str">
        <f>IF(B32="━","━",VLOOKUP(B32,選手情報打ち込み男子!$1:$1048576,2,FALSE))</f>
        <v>━</v>
      </c>
      <c r="D32" s="34" t="str">
        <f>IF(B32="━","━",VLOOKUP(B32,選手情報打ち込み男子!$1:$1048576,3,FALSE))</f>
        <v>━</v>
      </c>
      <c r="E32" s="60" t="str">
        <f>IF(B32="━","━",VLOOKUP(B32,選手情報打ち込み男子!$1:$1048576,6,FALSE))</f>
        <v>━</v>
      </c>
      <c r="F32" s="35" t="str">
        <f>IF(データとりまとめシート!D21="","━",データとりまとめシート!D21)</f>
        <v>━</v>
      </c>
      <c r="G32" s="129" t="str">
        <f>IF(データとりまとめシート!B21="","━","認")</f>
        <v>━</v>
      </c>
      <c r="H32" s="32" t="s">
        <v>16</v>
      </c>
      <c r="I32" s="60" t="str">
        <f>IF(データとりまとめシート!B51="","━",データとりまとめシート!B51)</f>
        <v>━</v>
      </c>
      <c r="J32" s="72" t="str">
        <f>IF(I32="━","━",VLOOKUP(I32,選手情報打ち込み男子!$1:$1048576,2,FALSE))</f>
        <v>━</v>
      </c>
      <c r="K32" s="71" t="str">
        <f>IF(I32="━","━",VLOOKUP(I32,選手情報打ち込み男子!$1:$1048576,3,FALSE))</f>
        <v>━</v>
      </c>
      <c r="L32" s="61" t="str">
        <f>IF(I32="━","━",VLOOKUP(I32,選手情報打ち込み男子!$1:$1048576,6,FALSE))</f>
        <v>━</v>
      </c>
      <c r="M32" s="35" t="str">
        <f>IF(データとりまとめシート!D51="","━",データとりまとめシート!D51)</f>
        <v>━</v>
      </c>
      <c r="N32" s="143" t="str">
        <f>IF(データとりまとめシート!B51="","━","認")</f>
        <v>━</v>
      </c>
    </row>
    <row r="33" spans="1:15" ht="27" customHeight="1">
      <c r="A33" s="142" t="s">
        <v>10</v>
      </c>
      <c r="B33" s="60" t="str">
        <f>IF(データとりまとめシート!B22="","━",データとりまとめシート!B22)</f>
        <v>━</v>
      </c>
      <c r="C33" s="70" t="str">
        <f>IF(B33="━","━",VLOOKUP(B33,選手情報打ち込み男子!$1:$1048576,2,FALSE))</f>
        <v>━</v>
      </c>
      <c r="D33" s="69" t="str">
        <f>IF(B33="━","━",VLOOKUP(B33,選手情報打ち込み男子!$1:$1048576,3,FALSE))</f>
        <v>━</v>
      </c>
      <c r="E33" s="60" t="str">
        <f>IF(B33="━","━",VLOOKUP(B33,選手情報打ち込み男子!$1:$1048576,6,FALSE))</f>
        <v>━</v>
      </c>
      <c r="F33" s="35" t="str">
        <f>IF(データとりまとめシート!D22="","━",データとりまとめシート!D22)</f>
        <v>━</v>
      </c>
      <c r="G33" s="129" t="str">
        <f>IF(データとりまとめシート!B22="","━","認")</f>
        <v>━</v>
      </c>
      <c r="H33" s="32" t="s">
        <v>114</v>
      </c>
      <c r="I33" s="60" t="str">
        <f>IF(データとりまとめシート!B52="","━",データとりまとめシート!B52)</f>
        <v>━</v>
      </c>
      <c r="J33" s="72" t="str">
        <f>IF(I33="━","━",VLOOKUP(I33,選手情報打ち込み男子!$1:$1048576,2,FALSE))</f>
        <v>━</v>
      </c>
      <c r="K33" s="71" t="str">
        <f>IF(I33="━","━",VLOOKUP(I33,選手情報打ち込み男子!$1:$1048576,3,FALSE))</f>
        <v>━</v>
      </c>
      <c r="L33" s="61" t="str">
        <f>IF(I33="━","━",VLOOKUP(I33,選手情報打ち込み男子!$1:$1048576,6,FALSE))</f>
        <v>━</v>
      </c>
      <c r="M33" s="35" t="str">
        <f>IF(データとりまとめシート!D52="","━",データとりまとめシート!D52)</f>
        <v>━</v>
      </c>
      <c r="N33" s="143" t="str">
        <f>IF(データとりまとめシート!B52="","━","認")</f>
        <v>━</v>
      </c>
      <c r="O33" s="12"/>
    </row>
    <row r="34" spans="1:15" ht="27" customHeight="1">
      <c r="A34" s="142" t="s">
        <v>10</v>
      </c>
      <c r="B34" s="60" t="str">
        <f>IF(データとりまとめシート!B23="","━",データとりまとめシート!B23)</f>
        <v>━</v>
      </c>
      <c r="C34" s="70" t="str">
        <f>IF(B34="━","━",VLOOKUP(B34,選手情報打ち込み男子!$1:$1048576,2,FALSE))</f>
        <v>━</v>
      </c>
      <c r="D34" s="69" t="str">
        <f>IF(B34="━","━",VLOOKUP(B34,選手情報打ち込み男子!$1:$1048576,3,FALSE))</f>
        <v>━</v>
      </c>
      <c r="E34" s="60" t="str">
        <f>IF(B34="━","━",VLOOKUP(B34,選手情報打ち込み男子!$1:$1048576,6,FALSE))</f>
        <v>━</v>
      </c>
      <c r="F34" s="35" t="str">
        <f>IF(データとりまとめシート!D23="","━",データとりまとめシート!D23)</f>
        <v>━</v>
      </c>
      <c r="G34" s="129" t="str">
        <f>IF(データとりまとめシート!B23="","━","認")</f>
        <v>━</v>
      </c>
      <c r="H34" s="32" t="s">
        <v>114</v>
      </c>
      <c r="I34" s="60" t="str">
        <f>IF(データとりまとめシート!B53="","━",データとりまとめシート!B53)</f>
        <v>━</v>
      </c>
      <c r="J34" s="72" t="str">
        <f>IF(I34="━","━",VLOOKUP(I34,選手情報打ち込み男子!$1:$1048576,2,FALSE))</f>
        <v>━</v>
      </c>
      <c r="K34" s="71" t="str">
        <f>IF(I34="━","━",VLOOKUP(I34,選手情報打ち込み男子!$1:$1048576,3,FALSE))</f>
        <v>━</v>
      </c>
      <c r="L34" s="61" t="str">
        <f>IF(I34="━","━",VLOOKUP(I34,選手情報打ち込み男子!$1:$1048576,6,FALSE))</f>
        <v>━</v>
      </c>
      <c r="M34" s="35" t="str">
        <f>IF(データとりまとめシート!D53="","━",データとりまとめシート!D53)</f>
        <v>━</v>
      </c>
      <c r="N34" s="143" t="str">
        <f>IF(データとりまとめシート!B53="","━","認")</f>
        <v>━</v>
      </c>
    </row>
    <row r="35" spans="1:15" ht="27" customHeight="1">
      <c r="A35" s="142" t="s">
        <v>9</v>
      </c>
      <c r="B35" s="60" t="str">
        <f>IF(データとりまとめシート!B24="","━",データとりまとめシート!B24)</f>
        <v>━</v>
      </c>
      <c r="C35" s="68" t="str">
        <f>IF(B35="━","━",VLOOKUP(B35,選手情報打ち込み男子!$1:$1048576,2,FALSE))</f>
        <v>━</v>
      </c>
      <c r="D35" s="34" t="str">
        <f>IF(B35="━","━",VLOOKUP(B35,選手情報打ち込み男子!$1:$1048576,3,FALSE))</f>
        <v>━</v>
      </c>
      <c r="E35" s="60" t="str">
        <f>IF(B35="━","━",VLOOKUP(B35,選手情報打ち込み男子!$1:$1048576,6,FALSE))</f>
        <v>━</v>
      </c>
      <c r="F35" s="35" t="str">
        <f>IF(データとりまとめシート!D24="","━",データとりまとめシート!D24)</f>
        <v>━</v>
      </c>
      <c r="G35" s="129" t="str">
        <f>IF(データとりまとめシート!B24="","━","認")</f>
        <v>━</v>
      </c>
      <c r="H35" s="32" t="s">
        <v>114</v>
      </c>
      <c r="I35" s="60" t="str">
        <f>IF(データとりまとめシート!B54="","━",データとりまとめシート!B54)</f>
        <v>━</v>
      </c>
      <c r="J35" s="72" t="str">
        <f>IF(I35="━","━",VLOOKUP(I35,選手情報打ち込み男子!$1:$1048576,2,FALSE))</f>
        <v>━</v>
      </c>
      <c r="K35" s="71" t="str">
        <f>IF(I35="━","━",VLOOKUP(I35,選手情報打ち込み男子!$1:$1048576,3,FALSE))</f>
        <v>━</v>
      </c>
      <c r="L35" s="61" t="str">
        <f>IF(I35="━","━",VLOOKUP(I35,選手情報打ち込み男子!$1:$1048576,6,FALSE))</f>
        <v>━</v>
      </c>
      <c r="M35" s="35" t="str">
        <f>IF(データとりまとめシート!D54="","━",データとりまとめシート!D54)</f>
        <v>━</v>
      </c>
      <c r="N35" s="143" t="str">
        <f>IF(データとりまとめシート!B54="","━","認")</f>
        <v>━</v>
      </c>
      <c r="O35" s="12"/>
    </row>
    <row r="36" spans="1:15" ht="27" customHeight="1">
      <c r="A36" s="142" t="s">
        <v>9</v>
      </c>
      <c r="B36" s="60" t="str">
        <f>IF(データとりまとめシート!B25="","━",データとりまとめシート!B25)</f>
        <v>━</v>
      </c>
      <c r="C36" s="68" t="str">
        <f>IF(B36="━","━",VLOOKUP(B36,選手情報打ち込み男子!$1:$1048576,2,FALSE))</f>
        <v>━</v>
      </c>
      <c r="D36" s="34" t="str">
        <f>IF(B36="━","━",VLOOKUP(B36,選手情報打ち込み男子!$1:$1048576,3,FALSE))</f>
        <v>━</v>
      </c>
      <c r="E36" s="60" t="str">
        <f>IF(B36="━","━",VLOOKUP(B36,選手情報打ち込み男子!$1:$1048576,6,FALSE))</f>
        <v>━</v>
      </c>
      <c r="F36" s="35" t="str">
        <f>IF(データとりまとめシート!D25="","━",データとりまとめシート!D25)</f>
        <v>━</v>
      </c>
      <c r="G36" s="129" t="str">
        <f>IF(データとりまとめシート!B25="","━","認")</f>
        <v>━</v>
      </c>
      <c r="H36" s="32" t="s">
        <v>114</v>
      </c>
      <c r="I36" s="60" t="str">
        <f>IF(データとりまとめシート!B55="","━",データとりまとめシート!B55)</f>
        <v>━</v>
      </c>
      <c r="J36" s="72" t="str">
        <f>IF(I36="━","━",VLOOKUP(I36,選手情報打ち込み男子!$1:$1048576,2,FALSE))</f>
        <v>━</v>
      </c>
      <c r="K36" s="71" t="str">
        <f>IF(I36="━","━",VLOOKUP(I36,選手情報打ち込み男子!$1:$1048576,3,FALSE))</f>
        <v>━</v>
      </c>
      <c r="L36" s="61" t="str">
        <f>IF(I36="━","━",VLOOKUP(I36,選手情報打ち込み男子!$1:$1048576,6,FALSE))</f>
        <v>━</v>
      </c>
      <c r="M36" s="35" t="str">
        <f>IF(データとりまとめシート!D55="","━",データとりまとめシート!D55)</f>
        <v>━</v>
      </c>
      <c r="N36" s="143" t="str">
        <f>IF(データとりまとめシート!B55="","━","認")</f>
        <v>━</v>
      </c>
      <c r="O36" s="12"/>
    </row>
    <row r="37" spans="1:15" ht="27" customHeight="1">
      <c r="A37" s="142" t="s">
        <v>9</v>
      </c>
      <c r="B37" s="60" t="str">
        <f>IF(データとりまとめシート!B26="","━",データとりまとめシート!B26)</f>
        <v>━</v>
      </c>
      <c r="C37" s="68" t="str">
        <f>IF(B37="━","━",VLOOKUP(B37,選手情報打ち込み男子!$1:$1048576,2,FALSE))</f>
        <v>━</v>
      </c>
      <c r="D37" s="34" t="str">
        <f>IF(B37="━","━",VLOOKUP(B37,選手情報打ち込み男子!$1:$1048576,3,FALSE))</f>
        <v>━</v>
      </c>
      <c r="E37" s="60" t="str">
        <f>IF(B37="━","━",VLOOKUP(B37,選手情報打ち込み男子!$1:$1048576,6,FALSE))</f>
        <v>━</v>
      </c>
      <c r="F37" s="35" t="str">
        <f>IF(データとりまとめシート!D26="","━",データとりまとめシート!D26)</f>
        <v>━</v>
      </c>
      <c r="G37" s="129" t="str">
        <f>IF(データとりまとめシート!B26="","━","認")</f>
        <v>━</v>
      </c>
      <c r="H37" s="32" t="s">
        <v>17</v>
      </c>
      <c r="I37" s="60" t="str">
        <f>IF(データとりまとめシート!B56="","━",データとりまとめシート!B56)</f>
        <v>━</v>
      </c>
      <c r="J37" s="72" t="str">
        <f>IF(I37="━","━",VLOOKUP(I37,選手情報打ち込み男子!$1:$1048576,2,FALSE))</f>
        <v>━</v>
      </c>
      <c r="K37" s="71" t="str">
        <f>IF(I37="━","━",VLOOKUP(I37,選手情報打ち込み男子!$1:$1048576,3,FALSE))</f>
        <v>━</v>
      </c>
      <c r="L37" s="61" t="str">
        <f>IF(I37="━","━",VLOOKUP(I37,選手情報打ち込み男子!$1:$1048576,6,FALSE))</f>
        <v>━</v>
      </c>
      <c r="M37" s="35" t="str">
        <f>IF(データとりまとめシート!D56="","━",データとりまとめシート!D56)</f>
        <v>━</v>
      </c>
      <c r="N37" s="143" t="str">
        <f>IF(データとりまとめシート!B56="","━","認")</f>
        <v>━</v>
      </c>
      <c r="O37" s="12"/>
    </row>
    <row r="38" spans="1:15" ht="27" customHeight="1">
      <c r="A38" s="142" t="s">
        <v>8</v>
      </c>
      <c r="B38" s="60" t="str">
        <f>IF(データとりまとめシート!B27="","━",データとりまとめシート!B27)</f>
        <v>━</v>
      </c>
      <c r="C38" s="68" t="str">
        <f>IF(B38="━","━",VLOOKUP(B38,選手情報打ち込み男子!$1:$1048576,2,FALSE))</f>
        <v>━</v>
      </c>
      <c r="D38" s="34" t="str">
        <f>IF(B38="━","━",VLOOKUP(B38,選手情報打ち込み男子!$1:$1048576,3,FALSE))</f>
        <v>━</v>
      </c>
      <c r="E38" s="60" t="str">
        <f>IF(B38="━","━",VLOOKUP(B38,選手情報打ち込み男子!$1:$1048576,6,FALSE))</f>
        <v>━</v>
      </c>
      <c r="F38" s="35" t="str">
        <f>IF(データとりまとめシート!D27="","━",データとりまとめシート!D27)</f>
        <v>━</v>
      </c>
      <c r="G38" s="129" t="str">
        <f>IF(データとりまとめシート!B27="","━","認")</f>
        <v>━</v>
      </c>
      <c r="H38" s="32" t="s">
        <v>17</v>
      </c>
      <c r="I38" s="60" t="str">
        <f>IF(データとりまとめシート!B57="","━",データとりまとめシート!B57)</f>
        <v>━</v>
      </c>
      <c r="J38" s="72" t="str">
        <f>IF(I38="━","━",VLOOKUP(I38,選手情報打ち込み男子!$1:$1048576,2,FALSE))</f>
        <v>━</v>
      </c>
      <c r="K38" s="71" t="str">
        <f>IF(I38="━","━",VLOOKUP(I38,選手情報打ち込み男子!$1:$1048576,3,FALSE))</f>
        <v>━</v>
      </c>
      <c r="L38" s="61" t="str">
        <f>IF(I38="━","━",VLOOKUP(I38,選手情報打ち込み男子!$1:$1048576,6,FALSE))</f>
        <v>━</v>
      </c>
      <c r="M38" s="35" t="str">
        <f>IF(データとりまとめシート!D57="","━",データとりまとめシート!D57)</f>
        <v>━</v>
      </c>
      <c r="N38" s="143" t="str">
        <f>IF(データとりまとめシート!B57="","━","認")</f>
        <v>━</v>
      </c>
      <c r="O38" s="12"/>
    </row>
    <row r="39" spans="1:15" ht="27" customHeight="1">
      <c r="A39" s="142" t="s">
        <v>8</v>
      </c>
      <c r="B39" s="60" t="str">
        <f>IF(データとりまとめシート!B28="","━",データとりまとめシート!B28)</f>
        <v>━</v>
      </c>
      <c r="C39" s="68" t="str">
        <f>IF(B39="━","━",VLOOKUP(B39,選手情報打ち込み男子!$1:$1048576,2,FALSE))</f>
        <v>━</v>
      </c>
      <c r="D39" s="34" t="str">
        <f>IF(B39="━","━",VLOOKUP(B39,選手情報打ち込み男子!$1:$1048576,3,FALSE))</f>
        <v>━</v>
      </c>
      <c r="E39" s="60" t="str">
        <f>IF(B39="━","━",VLOOKUP(B39,選手情報打ち込み男子!$1:$1048576,6,FALSE))</f>
        <v>━</v>
      </c>
      <c r="F39" s="35" t="str">
        <f>IF(データとりまとめシート!D28="","━",データとりまとめシート!D28)</f>
        <v>━</v>
      </c>
      <c r="G39" s="129" t="str">
        <f>IF(データとりまとめシート!B28="","━","認")</f>
        <v>━</v>
      </c>
      <c r="H39" s="32" t="s">
        <v>18</v>
      </c>
      <c r="I39" s="60" t="str">
        <f>IF(データとりまとめシート!B58="","━",データとりまとめシート!B58)</f>
        <v>━</v>
      </c>
      <c r="J39" s="72" t="str">
        <f>IF(I39="━","━",VLOOKUP(I39,選手情報打ち込み男子!$1:$1048576,2,FALSE))</f>
        <v>━</v>
      </c>
      <c r="K39" s="71" t="str">
        <f>IF(I39="━","━",VLOOKUP(I39,選手情報打ち込み男子!$1:$1048576,3,FALSE))</f>
        <v>━</v>
      </c>
      <c r="L39" s="61" t="str">
        <f>IF(I39="━","━",VLOOKUP(I39,選手情報打ち込み男子!$1:$1048576,6,FALSE))</f>
        <v>━</v>
      </c>
      <c r="M39" s="73" t="str">
        <f>IF(データとりまとめシート!D58="","━",データとりまとめシート!D58)</f>
        <v>━</v>
      </c>
      <c r="N39" s="143" t="str">
        <f>IF(データとりまとめシート!B58="","━","認")</f>
        <v>━</v>
      </c>
      <c r="O39" s="12"/>
    </row>
    <row r="40" spans="1:15" ht="27" customHeight="1">
      <c r="A40" s="142" t="s">
        <v>8</v>
      </c>
      <c r="B40" s="60" t="str">
        <f>IF(データとりまとめシート!B29="","━",データとりまとめシート!B29)</f>
        <v>━</v>
      </c>
      <c r="C40" s="68" t="str">
        <f>IF(B40="━","━",VLOOKUP(B40,選手情報打ち込み男子!$1:$1048576,2,FALSE))</f>
        <v>━</v>
      </c>
      <c r="D40" s="34" t="str">
        <f>IF(B40="━","━",VLOOKUP(B40,選手情報打ち込み男子!$1:$1048576,3,FALSE))</f>
        <v>━</v>
      </c>
      <c r="E40" s="60" t="str">
        <f>IF(B40="━","━",VLOOKUP(B40,選手情報打ち込み男子!$1:$1048576,6,FALSE))</f>
        <v>━</v>
      </c>
      <c r="F40" s="35" t="str">
        <f>IF(データとりまとめシート!D29="","━",データとりまとめシート!D29)</f>
        <v>━</v>
      </c>
      <c r="G40" s="129" t="str">
        <f>IF(データとりまとめシート!B29="","━","認")</f>
        <v>━</v>
      </c>
      <c r="H40" s="32" t="s">
        <v>18</v>
      </c>
      <c r="I40" s="60" t="str">
        <f>IF(データとりまとめシート!B59="","━",データとりまとめシート!B59)</f>
        <v>━</v>
      </c>
      <c r="J40" s="72" t="str">
        <f>IF(I40="━","━",VLOOKUP(I40,選手情報打ち込み男子!$1:$1048576,2,FALSE))</f>
        <v>━</v>
      </c>
      <c r="K40" s="71" t="str">
        <f>IF(I40="━","━",VLOOKUP(I40,選手情報打ち込み男子!$1:$1048576,3,FALSE))</f>
        <v>━</v>
      </c>
      <c r="L40" s="61" t="str">
        <f>IF(I40="━","━",VLOOKUP(I40,選手情報打ち込み男子!$1:$1048576,6,FALSE))</f>
        <v>━</v>
      </c>
      <c r="M40" s="73" t="str">
        <f>IF(データとりまとめシート!D59="","━",データとりまとめシート!D59)</f>
        <v>━</v>
      </c>
      <c r="N40" s="143" t="str">
        <f>IF(データとりまとめシート!B59="","━","認")</f>
        <v>━</v>
      </c>
      <c r="O40" s="12"/>
    </row>
    <row r="41" spans="1:15" ht="27" customHeight="1">
      <c r="A41" s="142" t="s">
        <v>7</v>
      </c>
      <c r="B41" s="60" t="str">
        <f>IF(データとりまとめシート!B30="","━",データとりまとめシート!B30)</f>
        <v>━</v>
      </c>
      <c r="C41" s="68" t="str">
        <f>IF(B41="━","━",VLOOKUP(B41,選手情報打ち込み男子!$1:$1048576,2,FALSE))</f>
        <v>━</v>
      </c>
      <c r="D41" s="34" t="str">
        <f>IF(B41="━","━",VLOOKUP(B41,選手情報打ち込み男子!$1:$1048576,3,FALSE))</f>
        <v>━</v>
      </c>
      <c r="E41" s="60" t="str">
        <f>IF(B41="━","━",VLOOKUP(B41,選手情報打ち込み男子!$1:$1048576,6,FALSE))</f>
        <v>━</v>
      </c>
      <c r="F41" s="35" t="str">
        <f>IF(データとりまとめシート!D30="","━",データとりまとめシート!D30)</f>
        <v>━</v>
      </c>
      <c r="G41" s="129" t="str">
        <f>IF(データとりまとめシート!B30="","━","認")</f>
        <v>━</v>
      </c>
      <c r="H41" s="32" t="s">
        <v>99</v>
      </c>
      <c r="I41" s="60" t="str">
        <f>IF(データとりまとめシート!B60="","━",データとりまとめシート!B60)</f>
        <v>━</v>
      </c>
      <c r="J41" s="72" t="str">
        <f>IF(I41="━","━",VLOOKUP(I41,選手情報打ち込み男子!$1:$1048576,2,FALSE))</f>
        <v>━</v>
      </c>
      <c r="K41" s="71" t="str">
        <f>IF(I41="━","━",VLOOKUP(I41,選手情報打ち込み男子!$1:$1048576,3,FALSE))</f>
        <v>━</v>
      </c>
      <c r="L41" s="61" t="str">
        <f>IF(I41="━","━",VLOOKUP(I41,選手情報打ち込み男子!$1:$1048576,6,FALSE))</f>
        <v>━</v>
      </c>
      <c r="M41" s="35" t="str">
        <f>IF(データとりまとめシート!D60="","━",データとりまとめシート!D60)</f>
        <v>━</v>
      </c>
      <c r="N41" s="143" t="str">
        <f>IF(データとりまとめシート!B60="","━","認")</f>
        <v>━</v>
      </c>
      <c r="O41" s="12"/>
    </row>
    <row r="42" spans="1:15" ht="27" customHeight="1">
      <c r="A42" s="142" t="s">
        <v>7</v>
      </c>
      <c r="B42" s="60" t="str">
        <f>IF(データとりまとめシート!B31="","━",データとりまとめシート!B31)</f>
        <v>━</v>
      </c>
      <c r="C42" s="68" t="str">
        <f>IF(B42="━","━",VLOOKUP(B42,選手情報打ち込み男子!$1:$1048576,2,FALSE))</f>
        <v>━</v>
      </c>
      <c r="D42" s="34" t="str">
        <f>IF(B42="━","━",VLOOKUP(B42,選手情報打ち込み男子!$1:$1048576,3,FALSE))</f>
        <v>━</v>
      </c>
      <c r="E42" s="60" t="str">
        <f>IF(B42="━","━",VLOOKUP(B42,選手情報打ち込み男子!$1:$1048576,6,FALSE))</f>
        <v>━</v>
      </c>
      <c r="F42" s="35" t="str">
        <f>IF(データとりまとめシート!D31="","━",データとりまとめシート!D31)</f>
        <v>━</v>
      </c>
      <c r="G42" s="129" t="str">
        <f>IF(データとりまとめシート!B31="","━","認")</f>
        <v>━</v>
      </c>
      <c r="H42" s="32" t="s">
        <v>99</v>
      </c>
      <c r="I42" s="60" t="str">
        <f>IF(データとりまとめシート!B61="","━",データとりまとめシート!B61)</f>
        <v>━</v>
      </c>
      <c r="J42" s="72" t="str">
        <f>IF(I42="━","━",VLOOKUP(I42,選手情報打ち込み男子!$1:$1048576,2,FALSE))</f>
        <v>━</v>
      </c>
      <c r="K42" s="71" t="str">
        <f>IF(I42="━","━",VLOOKUP(I42,選手情報打ち込み男子!$1:$1048576,3,FALSE))</f>
        <v>━</v>
      </c>
      <c r="L42" s="61" t="str">
        <f>IF(I42="━","━",VLOOKUP(I42,選手情報打ち込み男子!$1:$1048576,6,FALSE))</f>
        <v>━</v>
      </c>
      <c r="M42" s="35" t="str">
        <f>IF(データとりまとめシート!D61="","━",データとりまとめシート!D61)</f>
        <v>━</v>
      </c>
      <c r="N42" s="143" t="str">
        <f>IF(データとりまとめシート!B61="","━","認")</f>
        <v>━</v>
      </c>
    </row>
    <row r="43" spans="1:15" ht="27" customHeight="1">
      <c r="A43" s="142" t="s">
        <v>7</v>
      </c>
      <c r="B43" s="60" t="str">
        <f>IF(データとりまとめシート!B32="","━",データとりまとめシート!B32)</f>
        <v>━</v>
      </c>
      <c r="C43" s="68" t="str">
        <f>IF(B43="━","━",VLOOKUP(B43,選手情報打ち込み男子!$1:$1048576,2,FALSE))</f>
        <v>━</v>
      </c>
      <c r="D43" s="34" t="str">
        <f>IF(B43="━","━",VLOOKUP(B43,選手情報打ち込み男子!$1:$1048576,3,FALSE))</f>
        <v>━</v>
      </c>
      <c r="E43" s="60" t="str">
        <f>IF(B43="━","━",VLOOKUP(B43,選手情報打ち込み男子!$1:$1048576,6,FALSE))</f>
        <v>━</v>
      </c>
      <c r="F43" s="35" t="str">
        <f>IF(データとりまとめシート!D32="","━",データとりまとめシート!D32)</f>
        <v>━</v>
      </c>
      <c r="G43" s="129" t="str">
        <f>IF(データとりまとめシート!B32="","━","認")</f>
        <v>━</v>
      </c>
      <c r="H43" s="32" t="s">
        <v>99</v>
      </c>
      <c r="I43" s="60" t="str">
        <f>IF(データとりまとめシート!B62="","━",データとりまとめシート!B62)</f>
        <v>━</v>
      </c>
      <c r="J43" s="72" t="str">
        <f>IF(I43="━","━",VLOOKUP(I43,選手情報打ち込み男子!$1:$1048576,2,FALSE))</f>
        <v>━</v>
      </c>
      <c r="K43" s="71" t="str">
        <f>IF(I43="━","━",VLOOKUP(I43,選手情報打ち込み男子!$1:$1048576,3,FALSE))</f>
        <v>━</v>
      </c>
      <c r="L43" s="61" t="str">
        <f>IF(I43="━","━",VLOOKUP(I43,選手情報打ち込み男子!$1:$1048576,6,FALSE))</f>
        <v>━</v>
      </c>
      <c r="M43" s="35" t="str">
        <f>IF(データとりまとめシート!D62="","━",データとりまとめシート!D62)</f>
        <v>━</v>
      </c>
      <c r="N43" s="143" t="str">
        <f>IF(データとりまとめシート!B62="","━","認")</f>
        <v>━</v>
      </c>
    </row>
    <row r="44" spans="1:15" ht="27" customHeight="1">
      <c r="A44" s="142" t="s">
        <v>6</v>
      </c>
      <c r="B44" s="60" t="str">
        <f>IF(データとりまとめシート!B33="","━",データとりまとめシート!B33)</f>
        <v>━</v>
      </c>
      <c r="C44" s="68" t="str">
        <f>IF(B44="━","━",VLOOKUP(B44,選手情報打ち込み男子!$1:$1048576,2,FALSE))</f>
        <v>━</v>
      </c>
      <c r="D44" s="34" t="str">
        <f>IF(B44="━","━",VLOOKUP(B44,選手情報打ち込み男子!$1:$1048576,3,FALSE))</f>
        <v>━</v>
      </c>
      <c r="E44" s="60" t="str">
        <f>IF(B44="━","━",VLOOKUP(B44,選手情報打ち込み男子!$1:$1048576,6,FALSE))</f>
        <v>━</v>
      </c>
      <c r="F44" s="35" t="str">
        <f>IF(データとりまとめシート!D33="","━",データとりまとめシート!D33)</f>
        <v>━</v>
      </c>
      <c r="G44" s="129" t="str">
        <f>IF(データとりまとめシート!B33="","━","認")</f>
        <v>━</v>
      </c>
      <c r="H44" s="32" t="s">
        <v>99</v>
      </c>
      <c r="I44" s="60" t="str">
        <f>IF(データとりまとめシート!B63="","━",データとりまとめシート!B63)</f>
        <v>━</v>
      </c>
      <c r="J44" s="72" t="str">
        <f>IF(I44="━","━",VLOOKUP(I44,選手情報打ち込み男子!$1:$1048576,2,FALSE))</f>
        <v>━</v>
      </c>
      <c r="K44" s="71" t="str">
        <f>IF(I44="━","━",VLOOKUP(I44,選手情報打ち込み男子!$1:$1048576,3,FALSE))</f>
        <v>━</v>
      </c>
      <c r="L44" s="61" t="str">
        <f>IF(I44="━","━",VLOOKUP(I44,選手情報打ち込み男子!$1:$1048576,6,FALSE))</f>
        <v>━</v>
      </c>
      <c r="M44" s="35" t="str">
        <f>IF(データとりまとめシート!D63="","━",データとりまとめシート!D63)</f>
        <v>━</v>
      </c>
      <c r="N44" s="143" t="str">
        <f>IF(データとりまとめシート!B63="","━","認")</f>
        <v>━</v>
      </c>
      <c r="O44" s="12"/>
    </row>
    <row r="45" spans="1:15" ht="27" customHeight="1">
      <c r="A45" s="142" t="s">
        <v>6</v>
      </c>
      <c r="B45" s="60" t="str">
        <f>IF(データとりまとめシート!B34="","━",データとりまとめシート!B34)</f>
        <v>━</v>
      </c>
      <c r="C45" s="68" t="str">
        <f>IF(B45="━","━",VLOOKUP(B45,選手情報打ち込み男子!$1:$1048576,2,FALSE))</f>
        <v>━</v>
      </c>
      <c r="D45" s="34" t="str">
        <f>IF(B45="━","━",VLOOKUP(B45,選手情報打ち込み男子!$1:$1048576,3,FALSE))</f>
        <v>━</v>
      </c>
      <c r="E45" s="60" t="str">
        <f>IF(B45="━","━",VLOOKUP(B45,選手情報打ち込み男子!$1:$1048576,6,FALSE))</f>
        <v>━</v>
      </c>
      <c r="F45" s="35" t="str">
        <f>IF(データとりまとめシート!D34="","━",データとりまとめシート!D34)</f>
        <v>━</v>
      </c>
      <c r="G45" s="129" t="str">
        <f>IF(データとりまとめシート!B34="","━","認")</f>
        <v>━</v>
      </c>
      <c r="H45" s="32" t="s">
        <v>99</v>
      </c>
      <c r="I45" s="60" t="str">
        <f>IF(データとりまとめシート!B64="","━",データとりまとめシート!B64)</f>
        <v>━</v>
      </c>
      <c r="J45" s="72" t="str">
        <f>IF(I45="━","━",VLOOKUP(I45,選手情報打ち込み男子!$1:$1048576,2,FALSE))</f>
        <v>━</v>
      </c>
      <c r="K45" s="71" t="str">
        <f>IF(I45="━","━",VLOOKUP(I45,選手情報打ち込み男子!$1:$1048576,3,FALSE))</f>
        <v>━</v>
      </c>
      <c r="L45" s="61" t="str">
        <f>IF(I45="━","━",VLOOKUP(I45,選手情報打ち込み男子!$1:$1048576,6,FALSE))</f>
        <v>━</v>
      </c>
      <c r="M45" s="35" t="str">
        <f>IF(データとりまとめシート!D64="","━",データとりまとめシート!D64)</f>
        <v>━</v>
      </c>
      <c r="N45" s="143" t="str">
        <f>IF(データとりまとめシート!B64="","━","認")</f>
        <v>━</v>
      </c>
      <c r="O45" s="12"/>
    </row>
    <row r="46" spans="1:15" ht="27" customHeight="1">
      <c r="A46" s="142" t="s">
        <v>6</v>
      </c>
      <c r="B46" s="60" t="str">
        <f>IF(データとりまとめシート!B35="","━",データとりまとめシート!B35)</f>
        <v>━</v>
      </c>
      <c r="C46" s="68" t="str">
        <f>IF(B46="━","━",VLOOKUP(B46,選手情報打ち込み男子!$1:$1048576,2,FALSE))</f>
        <v>━</v>
      </c>
      <c r="D46" s="34" t="str">
        <f>IF(B46="━","━",VLOOKUP(B46,選手情報打ち込み男子!$1:$1048576,3,FALSE))</f>
        <v>━</v>
      </c>
      <c r="E46" s="60" t="str">
        <f>IF(B46="━","━",VLOOKUP(B46,選手情報打ち込み男子!$1:$1048576,6,FALSE))</f>
        <v>━</v>
      </c>
      <c r="F46" s="35" t="str">
        <f>IF(データとりまとめシート!D35="","━",データとりまとめシート!D35)</f>
        <v>━</v>
      </c>
      <c r="G46" s="129" t="str">
        <f>IF(データとりまとめシート!B35="","━","認")</f>
        <v>━</v>
      </c>
      <c r="H46" s="32" t="s">
        <v>99</v>
      </c>
      <c r="I46" s="60" t="str">
        <f>IF(データとりまとめシート!B65="","━",データとりまとめシート!B65)</f>
        <v>━</v>
      </c>
      <c r="J46" s="72" t="str">
        <f>IF(I46="━","━",VLOOKUP(I46,選手情報打ち込み男子!$1:$1048576,2,FALSE))</f>
        <v>━</v>
      </c>
      <c r="K46" s="71" t="str">
        <f>IF(I46="━","━",VLOOKUP(I46,選手情報打ち込み男子!$1:$1048576,3,FALSE))</f>
        <v>━</v>
      </c>
      <c r="L46" s="61" t="str">
        <f>IF(I46="━","━",VLOOKUP(I46,選手情報打ち込み男子!$1:$1048576,6,FALSE))</f>
        <v>━</v>
      </c>
      <c r="M46" s="35" t="str">
        <f>IF(データとりまとめシート!D65="","━",データとりまとめシート!D65)</f>
        <v>━</v>
      </c>
      <c r="N46" s="143" t="str">
        <f>IF(データとりまとめシート!B65="","━","認")</f>
        <v>━</v>
      </c>
      <c r="O46" s="12"/>
    </row>
    <row r="47" spans="1:15" ht="27" customHeight="1">
      <c r="A47" s="142" t="s">
        <v>5</v>
      </c>
      <c r="B47" s="60" t="str">
        <f>IF(データとりまとめシート!B36="","━",データとりまとめシート!B36)</f>
        <v>━</v>
      </c>
      <c r="C47" s="68" t="str">
        <f>IF(B47="━","━",VLOOKUP(B47,選手情報打ち込み男子!$1:$1048576,2,FALSE))</f>
        <v>━</v>
      </c>
      <c r="D47" s="34" t="str">
        <f>IF(B47="━","━",VLOOKUP(B47,選手情報打ち込み男子!$1:$1048576,3,FALSE))</f>
        <v>━</v>
      </c>
      <c r="E47" s="60" t="str">
        <f>IF(B47="━","━",VLOOKUP(B47,選手情報打ち込み男子!$1:$1048576,6,FALSE))</f>
        <v>━</v>
      </c>
      <c r="F47" s="35" t="str">
        <f>IF(データとりまとめシート!D36="","━",データとりまとめシート!D36)</f>
        <v>━</v>
      </c>
      <c r="G47" s="129" t="str">
        <f>IF(データとりまとめシート!B36="","━","認")</f>
        <v>━</v>
      </c>
      <c r="H47" s="32" t="s">
        <v>99</v>
      </c>
      <c r="I47" s="60" t="str">
        <f>IF(データとりまとめシート!B66="","━",データとりまとめシート!B66)</f>
        <v>━</v>
      </c>
      <c r="J47" s="72" t="str">
        <f>IF(I47="━","━",VLOOKUP(I47,選手情報打ち込み男子!$1:$1048576,2,FALSE))</f>
        <v>━</v>
      </c>
      <c r="K47" s="71" t="str">
        <f>IF(I47="━","━",VLOOKUP(I47,選手情報打ち込み男子!$1:$1048576,3,FALSE))</f>
        <v>━</v>
      </c>
      <c r="L47" s="61" t="str">
        <f>IF(I47="━","━",VLOOKUP(I47,選手情報打ち込み男子!$1:$1048576,6,FALSE))</f>
        <v>━</v>
      </c>
      <c r="M47" s="35" t="str">
        <f>IF(データとりまとめシート!D66="","━",データとりまとめシート!D66)</f>
        <v>━</v>
      </c>
      <c r="N47" s="143" t="str">
        <f>IF(データとりまとめシート!B66="","━","認")</f>
        <v>━</v>
      </c>
      <c r="O47" s="12"/>
    </row>
    <row r="48" spans="1:15" ht="27" customHeight="1">
      <c r="A48" s="142" t="s">
        <v>5</v>
      </c>
      <c r="B48" s="60" t="str">
        <f>IF(データとりまとめシート!B37="","━",データとりまとめシート!B37)</f>
        <v>━</v>
      </c>
      <c r="C48" s="68" t="str">
        <f>IF(B48="━","━",VLOOKUP(B48,選手情報打ち込み男子!$1:$1048576,2,FALSE))</f>
        <v>━</v>
      </c>
      <c r="D48" s="34" t="str">
        <f>IF(B48="━","━",VLOOKUP(B48,選手情報打ち込み男子!$1:$1048576,3,FALSE))</f>
        <v>━</v>
      </c>
      <c r="E48" s="60" t="str">
        <f>IF(B48="━","━",VLOOKUP(B48,選手情報打ち込み男子!$1:$1048576,6,FALSE))</f>
        <v>━</v>
      </c>
      <c r="F48" s="35" t="str">
        <f>IF(データとりまとめシート!D37="","━",データとりまとめシート!D37)</f>
        <v>━</v>
      </c>
      <c r="G48" s="129" t="str">
        <f>IF(データとりまとめシート!B37="","━","認")</f>
        <v>━</v>
      </c>
      <c r="H48" s="32" t="s">
        <v>99</v>
      </c>
      <c r="I48" s="60" t="str">
        <f>IF(データとりまとめシート!B67="","━",データとりまとめシート!B67)</f>
        <v>━</v>
      </c>
      <c r="J48" s="72" t="str">
        <f>IF(I48="━","━",VLOOKUP(I48,選手情報打ち込み男子!$1:$1048576,2,FALSE))</f>
        <v>━</v>
      </c>
      <c r="K48" s="71" t="str">
        <f>IF(I48="━","━",VLOOKUP(I48,選手情報打ち込み男子!$1:$1048576,3,FALSE))</f>
        <v>━</v>
      </c>
      <c r="L48" s="61" t="str">
        <f>IF(I48="━","━",VLOOKUP(I48,選手情報打ち込み男子!$1:$1048576,6,FALSE))</f>
        <v>━</v>
      </c>
      <c r="M48" s="35" t="str">
        <f>IF(データとりまとめシート!D67="","━",データとりまとめシート!D67)</f>
        <v>━</v>
      </c>
      <c r="N48" s="143" t="str">
        <f>IF(データとりまとめシート!B67="","━","認")</f>
        <v>━</v>
      </c>
    </row>
    <row r="49" spans="1:15" ht="27" customHeight="1">
      <c r="A49" s="142" t="s">
        <v>5</v>
      </c>
      <c r="B49" s="60" t="str">
        <f>IF(データとりまとめシート!B38="","━",データとりまとめシート!B38)</f>
        <v>━</v>
      </c>
      <c r="C49" s="68" t="str">
        <f>IF(B49="━","━",VLOOKUP(B49,選手情報打ち込み男子!$1:$1048576,2,FALSE))</f>
        <v>━</v>
      </c>
      <c r="D49" s="34" t="str">
        <f>IF(B49="━","━",VLOOKUP(B49,選手情報打ち込み男子!$1:$1048576,3,FALSE))</f>
        <v>━</v>
      </c>
      <c r="E49" s="60" t="str">
        <f>IF(B49="━","━",VLOOKUP(B49,選手情報打ち込み男子!$1:$1048576,6,FALSE))</f>
        <v>━</v>
      </c>
      <c r="F49" s="35" t="str">
        <f>IF(データとりまとめシート!D38="","━",データとりまとめシート!D38)</f>
        <v>━</v>
      </c>
      <c r="G49" s="129" t="str">
        <f>IF(データとりまとめシート!B38="","━","認")</f>
        <v>━</v>
      </c>
      <c r="H49" s="32" t="s">
        <v>99</v>
      </c>
      <c r="I49" s="60" t="str">
        <f>IF(データとりまとめシート!B68="","━",データとりまとめシート!B68)</f>
        <v>━</v>
      </c>
      <c r="J49" s="72" t="str">
        <f>IF(I49="━","━",VLOOKUP(I49,選手情報打ち込み男子!$1:$1048576,2,FALSE))</f>
        <v>━</v>
      </c>
      <c r="K49" s="71" t="str">
        <f>IF(I49="━","━",VLOOKUP(I49,選手情報打ち込み男子!$1:$1048576,3,FALSE))</f>
        <v>━</v>
      </c>
      <c r="L49" s="61" t="str">
        <f>IF(I49="━","━",VLOOKUP(I49,選手情報打ち込み男子!$1:$1048576,6,FALSE))</f>
        <v>━</v>
      </c>
      <c r="M49" s="35" t="str">
        <f>IF(データとりまとめシート!D68="","━",データとりまとめシート!D68)</f>
        <v>━</v>
      </c>
      <c r="N49" s="143" t="str">
        <f>IF(データとりまとめシート!B68="","━","認")</f>
        <v>━</v>
      </c>
      <c r="O49" s="12"/>
    </row>
    <row r="50" spans="1:15" ht="27" customHeight="1">
      <c r="A50" s="142" t="s">
        <v>4</v>
      </c>
      <c r="B50" s="60" t="str">
        <f>IF(データとりまとめシート!B39="","━",データとりまとめシート!B39)</f>
        <v>━</v>
      </c>
      <c r="C50" s="72" t="str">
        <f>IF(B50="━","━",VLOOKUP(B50,選手情報打ち込み男子!$1:$1048576,2,FALSE))</f>
        <v>━</v>
      </c>
      <c r="D50" s="71" t="str">
        <f>IF(B50="━","━",VLOOKUP(B50,選手情報打ち込み男子!$1:$1048576,3,FALSE))</f>
        <v>━</v>
      </c>
      <c r="E50" s="61" t="str">
        <f>IF(B50="━","━",VLOOKUP(B50,選手情報打ち込み男子!$1:$1048576,6,FALSE))</f>
        <v>━</v>
      </c>
      <c r="F50" s="35" t="str">
        <f>IF(データとりまとめシート!D39="","━",データとりまとめシート!D39)</f>
        <v>━</v>
      </c>
      <c r="G50" s="129" t="str">
        <f>IF(データとりまとめシート!B39="","━","認")</f>
        <v>━</v>
      </c>
      <c r="H50" s="32" t="s">
        <v>99</v>
      </c>
      <c r="I50" s="60" t="str">
        <f>IF(データとりまとめシート!B69="","━",データとりまとめシート!B69)</f>
        <v>━</v>
      </c>
      <c r="J50" s="72" t="str">
        <f>IF(I50="━","━",VLOOKUP(I50,選手情報打ち込み男子!$1:$1048576,2,FALSE))</f>
        <v>━</v>
      </c>
      <c r="K50" s="71" t="str">
        <f>IF(I50="━","━",VLOOKUP(I50,選手情報打ち込み男子!$1:$1048576,3,FALSE))</f>
        <v>━</v>
      </c>
      <c r="L50" s="61" t="str">
        <f>IF(I50="━","━",VLOOKUP(I50,選手情報打ち込み男子!$1:$1048576,6,FALSE))</f>
        <v>━</v>
      </c>
      <c r="M50" s="35" t="str">
        <f>IF(データとりまとめシート!D69="","━",データとりまとめシート!D69)</f>
        <v>━</v>
      </c>
      <c r="N50" s="143" t="str">
        <f>IF(データとりまとめシート!B69="","━","認")</f>
        <v>━</v>
      </c>
    </row>
    <row r="51" spans="1:15" ht="27" customHeight="1">
      <c r="A51" s="142" t="s">
        <v>4</v>
      </c>
      <c r="B51" s="60" t="str">
        <f>IF(データとりまとめシート!B40="","━",データとりまとめシート!B40)</f>
        <v>━</v>
      </c>
      <c r="C51" s="72" t="str">
        <f>IF(B51="━","━",VLOOKUP(B51,選手情報打ち込み男子!$1:$1048576,2,FALSE))</f>
        <v>━</v>
      </c>
      <c r="D51" s="71" t="str">
        <f>IF(B51="━","━",VLOOKUP(B51,選手情報打ち込み男子!$1:$1048576,3,FALSE))</f>
        <v>━</v>
      </c>
      <c r="E51" s="61" t="str">
        <f>IF(B51="━","━",VLOOKUP(B51,選手情報打ち込み男子!$1:$1048576,6,FALSE))</f>
        <v>━</v>
      </c>
      <c r="F51" s="35" t="str">
        <f>IF(データとりまとめシート!D40="","━",データとりまとめシート!D40)</f>
        <v>━</v>
      </c>
      <c r="G51" s="129" t="str">
        <f>IF(データとりまとめシート!B40="","━","認")</f>
        <v>━</v>
      </c>
      <c r="H51" s="217"/>
      <c r="I51" s="217"/>
      <c r="J51" s="217"/>
      <c r="K51" s="217"/>
      <c r="L51" s="217"/>
      <c r="M51" s="217"/>
      <c r="N51" s="218"/>
    </row>
    <row r="52" spans="1:15" ht="27" customHeight="1" thickBot="1">
      <c r="A52" s="160" t="s">
        <v>4</v>
      </c>
      <c r="B52" s="146" t="str">
        <f>IF(データとりまとめシート!B41="","━",データとりまとめシート!B41)</f>
        <v>━</v>
      </c>
      <c r="C52" s="147" t="str">
        <f>IF(B52="━","━",VLOOKUP(B52,選手情報打ち込み男子!$1:$1048576,2,FALSE))</f>
        <v>━</v>
      </c>
      <c r="D52" s="148" t="str">
        <f>IF(B52="━","━",VLOOKUP(B52,選手情報打ち込み男子!$1:$1048576,3,FALSE))</f>
        <v>━</v>
      </c>
      <c r="E52" s="149" t="str">
        <f>IF(B52="━","━",VLOOKUP(B52,選手情報打ち込み男子!$1:$1048576,6,FALSE))</f>
        <v>━</v>
      </c>
      <c r="F52" s="151" t="str">
        <f>IF(データとりまとめシート!D41="","━",データとりまとめシート!D41)</f>
        <v>━</v>
      </c>
      <c r="G52" s="163" t="str">
        <f>IF(データとりまとめシート!B41="","━","認")</f>
        <v>━</v>
      </c>
      <c r="H52" s="219"/>
      <c r="I52" s="219"/>
      <c r="J52" s="219"/>
      <c r="K52" s="219"/>
      <c r="L52" s="219"/>
      <c r="M52" s="219"/>
      <c r="N52" s="220"/>
    </row>
    <row r="53" spans="1:15" ht="18" customHeight="1"/>
    <row r="54" spans="1:15" ht="18" customHeight="1"/>
  </sheetData>
  <sheetProtection password="CEFB" sheet="1" objects="1" scenarios="1"/>
  <protectedRanges>
    <protectedRange sqref="M4 F4 H4 J4 C6 B9 I9 I12 E14:E15 I15 I17 I19" name="範囲1"/>
  </protectedRanges>
  <mergeCells count="15">
    <mergeCell ref="J4:K4"/>
    <mergeCell ref="M9:M10"/>
    <mergeCell ref="I12:L13"/>
    <mergeCell ref="I17:L18"/>
    <mergeCell ref="I19:L20"/>
    <mergeCell ref="C6:J7"/>
    <mergeCell ref="F9:F10"/>
    <mergeCell ref="B9:E10"/>
    <mergeCell ref="I9:L10"/>
    <mergeCell ref="H51:N52"/>
    <mergeCell ref="B14:B15"/>
    <mergeCell ref="B16:B17"/>
    <mergeCell ref="B18:B19"/>
    <mergeCell ref="C18:F19"/>
    <mergeCell ref="I15:L16"/>
  </mergeCells>
  <phoneticPr fontId="1"/>
  <pageMargins left="0.7" right="0.7" top="0.75" bottom="0.75" header="0.3" footer="0.3"/>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49"/>
  <sheetViews>
    <sheetView tabSelected="1" zoomScaleNormal="100" workbookViewId="0">
      <selection activeCell="J21" sqref="J21"/>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37" t="s">
        <v>106</v>
      </c>
      <c r="B1" s="2"/>
      <c r="C1" s="2"/>
      <c r="D1" s="2"/>
      <c r="E1" s="2"/>
      <c r="F1" s="2"/>
      <c r="G1" s="2"/>
      <c r="H1" s="2"/>
      <c r="I1" s="2"/>
      <c r="J1" s="2"/>
      <c r="K1" s="2"/>
      <c r="L1" s="2"/>
      <c r="M1" s="2"/>
      <c r="N1" s="2"/>
    </row>
    <row r="2" spans="1:19" ht="18" customHeight="1"/>
    <row r="3" spans="1:19" s="42" customFormat="1" ht="18" customHeight="1" thickBot="1">
      <c r="A3" s="28" t="s">
        <v>25</v>
      </c>
      <c r="B3" s="51"/>
      <c r="C3" s="51"/>
      <c r="D3" s="51"/>
      <c r="E3" s="51"/>
      <c r="F3" s="51"/>
      <c r="G3" s="51"/>
      <c r="H3" s="51"/>
      <c r="I3" s="51"/>
      <c r="J3" s="51"/>
      <c r="K3" s="51"/>
      <c r="L3" s="51"/>
      <c r="M3" s="42" t="s">
        <v>111</v>
      </c>
    </row>
    <row r="4" spans="1:19" s="42" customFormat="1" ht="18" customHeight="1" thickBot="1">
      <c r="C4" s="52"/>
      <c r="D4" s="52"/>
      <c r="E4" s="52"/>
      <c r="F4" s="53"/>
      <c r="G4" s="40" t="s">
        <v>28</v>
      </c>
      <c r="H4" s="53"/>
      <c r="I4" s="42" t="s">
        <v>30</v>
      </c>
      <c r="J4" s="234"/>
      <c r="K4" s="235"/>
      <c r="L4" s="42" t="s">
        <v>29</v>
      </c>
      <c r="M4" s="154"/>
    </row>
    <row r="5" spans="1:19" s="42" customFormat="1" ht="18" customHeight="1" thickBot="1">
      <c r="A5" s="39" t="s">
        <v>27</v>
      </c>
      <c r="B5" s="55" t="s">
        <v>26</v>
      </c>
    </row>
    <row r="6" spans="1:19" ht="18" customHeight="1">
      <c r="B6" s="29"/>
      <c r="C6" s="228"/>
      <c r="D6" s="229"/>
      <c r="E6" s="229"/>
      <c r="F6" s="229"/>
      <c r="G6" s="229"/>
      <c r="H6" s="229"/>
      <c r="I6" s="229"/>
      <c r="J6" s="230"/>
      <c r="K6" s="56"/>
    </row>
    <row r="7" spans="1:19" ht="18" customHeight="1" thickBot="1">
      <c r="A7" s="28" t="s">
        <v>32</v>
      </c>
      <c r="B7" s="7"/>
      <c r="C7" s="231"/>
      <c r="D7" s="232"/>
      <c r="E7" s="232"/>
      <c r="F7" s="232"/>
      <c r="G7" s="232"/>
      <c r="H7" s="232"/>
      <c r="I7" s="232"/>
      <c r="J7" s="233"/>
      <c r="K7" s="56"/>
      <c r="L7" s="54" t="s">
        <v>31</v>
      </c>
    </row>
    <row r="8" spans="1:19" ht="18" customHeight="1" thickBot="1">
      <c r="B8" s="12"/>
    </row>
    <row r="9" spans="1:19" ht="18" customHeight="1">
      <c r="A9" s="28" t="s">
        <v>33</v>
      </c>
      <c r="B9" s="228"/>
      <c r="C9" s="229"/>
      <c r="D9" s="229"/>
      <c r="E9" s="230"/>
      <c r="F9" s="236" t="s">
        <v>36</v>
      </c>
      <c r="G9" s="21"/>
      <c r="H9" s="21" t="s">
        <v>37</v>
      </c>
      <c r="I9" s="228"/>
      <c r="J9" s="229"/>
      <c r="K9" s="229"/>
      <c r="L9" s="230"/>
      <c r="M9" s="236" t="s">
        <v>35</v>
      </c>
      <c r="N9" s="21"/>
    </row>
    <row r="10" spans="1:19" ht="18" customHeight="1" thickBot="1">
      <c r="A10" s="55" t="s">
        <v>34</v>
      </c>
      <c r="B10" s="231"/>
      <c r="C10" s="232"/>
      <c r="D10" s="232"/>
      <c r="E10" s="233"/>
      <c r="F10" s="236"/>
      <c r="G10" s="22"/>
      <c r="H10" s="21" t="s">
        <v>34</v>
      </c>
      <c r="I10" s="231"/>
      <c r="J10" s="232"/>
      <c r="K10" s="232"/>
      <c r="L10" s="233"/>
      <c r="M10" s="236"/>
      <c r="N10" s="22"/>
    </row>
    <row r="11" spans="1:19" ht="18" customHeight="1" thickBot="1">
      <c r="A11" s="1"/>
      <c r="B11" s="16"/>
      <c r="C11" s="16"/>
      <c r="D11" s="16"/>
      <c r="E11" s="16"/>
      <c r="F11" s="1"/>
      <c r="G11" s="1"/>
      <c r="H11" s="1"/>
      <c r="I11" s="56"/>
      <c r="J11" s="56"/>
      <c r="K11" s="56"/>
      <c r="L11" s="56"/>
      <c r="M11" s="1"/>
      <c r="N11" s="1"/>
    </row>
    <row r="12" spans="1:19" ht="18" customHeight="1">
      <c r="H12" t="s">
        <v>37</v>
      </c>
      <c r="I12" s="228"/>
      <c r="J12" s="229"/>
      <c r="K12" s="229"/>
      <c r="L12" s="230"/>
      <c r="M12" s="17"/>
      <c r="N12" s="17"/>
      <c r="O12" s="13" t="s">
        <v>39</v>
      </c>
      <c r="P12" s="2"/>
      <c r="Q12" s="2"/>
      <c r="R12" s="2"/>
      <c r="S12" s="2"/>
    </row>
    <row r="13" spans="1:19" ht="18" customHeight="1" thickBot="1">
      <c r="E13" s="21" t="s">
        <v>46</v>
      </c>
      <c r="F13" s="22" t="s">
        <v>47</v>
      </c>
      <c r="H13" s="21" t="s">
        <v>38</v>
      </c>
      <c r="I13" s="231"/>
      <c r="J13" s="232"/>
      <c r="K13" s="232"/>
      <c r="L13" s="233"/>
      <c r="M13" s="17"/>
      <c r="N13" s="17"/>
      <c r="O13" s="13" t="s">
        <v>40</v>
      </c>
    </row>
    <row r="14" spans="1:19" ht="18" customHeight="1" thickBot="1">
      <c r="A14" s="24"/>
      <c r="B14" s="221" t="s">
        <v>45</v>
      </c>
      <c r="C14" s="62" t="s">
        <v>49</v>
      </c>
      <c r="D14" s="74"/>
      <c r="E14" s="76">
        <f>'市中学校記録会　参加申込書男子'!E14</f>
        <v>0</v>
      </c>
      <c r="F14" s="179">
        <f>21-COUNTIF(データとりまとめシート!L12:L32,"")+22-COUNTIF(データとりまとめシート!L39:L60,"")</f>
        <v>0</v>
      </c>
      <c r="G14" s="178"/>
      <c r="H14" s="14"/>
      <c r="I14" s="20"/>
      <c r="J14" s="20"/>
      <c r="K14" s="20"/>
      <c r="L14" s="20"/>
      <c r="M14" s="8"/>
      <c r="N14" s="8"/>
      <c r="O14" s="15"/>
    </row>
    <row r="15" spans="1:19" ht="18" customHeight="1">
      <c r="A15" s="181"/>
      <c r="B15" s="221"/>
      <c r="C15" s="63" t="s">
        <v>53</v>
      </c>
      <c r="D15" s="75"/>
      <c r="E15" s="76">
        <f>'市中学校記録会　参加申込書男子'!E15</f>
        <v>0</v>
      </c>
      <c r="F15" s="179">
        <f>1-COUNTIF(データとりまとめシート!L33,"")</f>
        <v>0</v>
      </c>
      <c r="G15" s="1"/>
      <c r="H15" s="44" t="s">
        <v>41</v>
      </c>
      <c r="I15" s="228"/>
      <c r="J15" s="229"/>
      <c r="K15" s="229"/>
      <c r="L15" s="230"/>
      <c r="O15" s="15"/>
    </row>
    <row r="16" spans="1:19" ht="18" customHeight="1" thickBot="1">
      <c r="A16" s="181"/>
      <c r="B16" s="221" t="s">
        <v>50</v>
      </c>
      <c r="C16" s="64" t="s">
        <v>51</v>
      </c>
      <c r="D16" s="65"/>
      <c r="E16" s="152">
        <f>E14*500</f>
        <v>0</v>
      </c>
      <c r="F16" s="19">
        <f>F14*500</f>
        <v>0</v>
      </c>
      <c r="G16" s="1"/>
      <c r="H16" s="6" t="s">
        <v>42</v>
      </c>
      <c r="I16" s="231"/>
      <c r="J16" s="232"/>
      <c r="K16" s="232"/>
      <c r="L16" s="233"/>
    </row>
    <row r="17" spans="1:15" ht="18" customHeight="1">
      <c r="A17" s="181"/>
      <c r="B17" s="221"/>
      <c r="C17" s="64" t="s">
        <v>52</v>
      </c>
      <c r="D17" s="66"/>
      <c r="E17" s="18">
        <f>E15*800</f>
        <v>0</v>
      </c>
      <c r="F17" s="18">
        <f>F15*800</f>
        <v>0</v>
      </c>
      <c r="G17" s="1"/>
      <c r="H17" s="21" t="s">
        <v>41</v>
      </c>
      <c r="I17" s="228"/>
      <c r="J17" s="229"/>
      <c r="K17" s="229"/>
      <c r="L17" s="230"/>
    </row>
    <row r="18" spans="1:15" ht="18" customHeight="1" thickBot="1">
      <c r="A18" s="181"/>
      <c r="B18" s="221" t="s">
        <v>48</v>
      </c>
      <c r="C18" s="222">
        <f>'市中学校記録会　参加申込書男子'!C18:F19</f>
        <v>0</v>
      </c>
      <c r="D18" s="223"/>
      <c r="E18" s="223"/>
      <c r="F18" s="224"/>
      <c r="G18" s="1"/>
      <c r="H18" s="1" t="s">
        <v>43</v>
      </c>
      <c r="I18" s="231"/>
      <c r="J18" s="232"/>
      <c r="K18" s="232"/>
      <c r="L18" s="233"/>
    </row>
    <row r="19" spans="1:15" ht="18" customHeight="1">
      <c r="A19" s="181"/>
      <c r="B19" s="221"/>
      <c r="C19" s="225"/>
      <c r="D19" s="226"/>
      <c r="E19" s="226"/>
      <c r="F19" s="227"/>
      <c r="H19" s="21" t="s">
        <v>41</v>
      </c>
      <c r="I19" s="237"/>
      <c r="J19" s="238"/>
      <c r="K19" s="238"/>
      <c r="L19" s="239"/>
    </row>
    <row r="20" spans="1:15" ht="18" customHeight="1" thickBot="1">
      <c r="A20" s="182"/>
      <c r="B20" s="23"/>
      <c r="C20" s="25"/>
      <c r="D20" s="25"/>
      <c r="E20" s="25"/>
      <c r="F20" s="26"/>
      <c r="G20" s="11"/>
      <c r="H20" s="1" t="s">
        <v>44</v>
      </c>
      <c r="I20" s="240"/>
      <c r="J20" s="241"/>
      <c r="K20" s="241"/>
      <c r="L20" s="242"/>
    </row>
    <row r="21" spans="1:15" ht="18" customHeight="1" thickBot="1">
      <c r="A21" s="12"/>
      <c r="B21" s="12"/>
      <c r="C21" s="12"/>
      <c r="D21" s="12"/>
      <c r="E21" s="12"/>
    </row>
    <row r="22" spans="1:15" ht="22.5" customHeight="1">
      <c r="A22" s="131" t="s">
        <v>57</v>
      </c>
      <c r="B22" s="132" t="s">
        <v>1</v>
      </c>
      <c r="C22" s="133" t="s">
        <v>66</v>
      </c>
      <c r="D22" s="134" t="s">
        <v>67</v>
      </c>
      <c r="E22" s="135" t="s">
        <v>56</v>
      </c>
      <c r="F22" s="136" t="s">
        <v>3</v>
      </c>
      <c r="G22" s="137" t="s">
        <v>68</v>
      </c>
      <c r="H22" s="138" t="s">
        <v>57</v>
      </c>
      <c r="I22" s="132" t="s">
        <v>1</v>
      </c>
      <c r="J22" s="139" t="s">
        <v>66</v>
      </c>
      <c r="K22" s="140" t="s">
        <v>67</v>
      </c>
      <c r="L22" s="135" t="s">
        <v>56</v>
      </c>
      <c r="M22" s="136" t="s">
        <v>3</v>
      </c>
      <c r="N22" s="141" t="s">
        <v>68</v>
      </c>
    </row>
    <row r="23" spans="1:15" ht="30" customHeight="1">
      <c r="A23" s="142" t="s">
        <v>13</v>
      </c>
      <c r="B23" s="60" t="str">
        <f>IF(データとりまとめシート!L12="","━",データとりまとめシート!L12)</f>
        <v>━</v>
      </c>
      <c r="C23" s="30" t="str">
        <f>IF(B23="━","━",VLOOKUP(B23,選手情報打ち込み女子!$1:$1048576,2,FALSE))</f>
        <v>━</v>
      </c>
      <c r="D23" s="67" t="str">
        <f>IF(B23="━","━",VLOOKUP(B23,選手情報打ち込み女子!$1:$1048576,3,FALSE))</f>
        <v>━</v>
      </c>
      <c r="E23" s="60" t="str">
        <f>IF(B23="━","━",VLOOKUP(B23,選手情報打ち込み女子!$1:$1048576,6,FALSE))</f>
        <v>━</v>
      </c>
      <c r="F23" s="35" t="str">
        <f>IF(データとりまとめシート!N12="","━",データとりまとめシート!N12)</f>
        <v>━</v>
      </c>
      <c r="G23" s="129" t="str">
        <f>IF(データとりまとめシート!L12="","━","認")</f>
        <v>━</v>
      </c>
      <c r="H23" s="32" t="s">
        <v>15</v>
      </c>
      <c r="I23" s="60" t="str">
        <f>IF(データとりまとめシート!L39="","━",データとりまとめシート!L39)</f>
        <v>━</v>
      </c>
      <c r="J23" s="72" t="str">
        <f>IF(I23="━","━",VLOOKUP(I23,選手情報打ち込み女子!$1:$1048576,2,FALSE))</f>
        <v>━</v>
      </c>
      <c r="K23" s="71" t="str">
        <f>IF(I23="━","━",VLOOKUP(I23,選手情報打ち込み女子!$1:$1048576,3,FALSE))</f>
        <v>━</v>
      </c>
      <c r="L23" s="61" t="str">
        <f>IF(I23="━","━",VLOOKUP(I23,選手情報打ち込み女子!$1:$1048576,6,FALSE))</f>
        <v>━</v>
      </c>
      <c r="M23" s="35" t="str">
        <f>IF(データとりまとめシート!N39="","━",データとりまとめシート!N39)</f>
        <v>━</v>
      </c>
      <c r="N23" s="143" t="str">
        <f>IF(データとりまとめシート!L39="","━","認")</f>
        <v>━</v>
      </c>
    </row>
    <row r="24" spans="1:15" ht="30" customHeight="1">
      <c r="A24" s="142" t="s">
        <v>13</v>
      </c>
      <c r="B24" s="30" t="str">
        <f>IF(データとりまとめシート!L13="","━",データとりまとめシート!L13)</f>
        <v>━</v>
      </c>
      <c r="C24" s="30" t="str">
        <f>IF(B24="━","━",VLOOKUP(B24,選手情報打ち込み女子!$1:$1048576,2,FALSE))</f>
        <v>━</v>
      </c>
      <c r="D24" s="67" t="str">
        <f>IF(B24="━","━",VLOOKUP(B24,選手情報打ち込み女子!$1:$1048576,3,FALSE))</f>
        <v>━</v>
      </c>
      <c r="E24" s="60" t="str">
        <f>IF(B24="━","━",VLOOKUP(B24,選手情報打ち込み女子!$1:$1048576,6,FALSE))</f>
        <v>━</v>
      </c>
      <c r="F24" s="35" t="str">
        <f>IF(データとりまとめシート!N13="","━",データとりまとめシート!N13)</f>
        <v>━</v>
      </c>
      <c r="G24" s="129" t="str">
        <f>IF(データとりまとめシート!L13="","━","認")</f>
        <v>━</v>
      </c>
      <c r="H24" s="32" t="s">
        <v>15</v>
      </c>
      <c r="I24" s="60" t="str">
        <f>IF(データとりまとめシート!L40="","━",データとりまとめシート!L40)</f>
        <v>━</v>
      </c>
      <c r="J24" s="72" t="str">
        <f>IF(I24="━","━",VLOOKUP(I24,選手情報打ち込み女子!$1:$1048576,2,FALSE))</f>
        <v>━</v>
      </c>
      <c r="K24" s="71" t="str">
        <f>IF(I24="━","━",VLOOKUP(I24,選手情報打ち込み女子!$1:$1048576,3,FALSE))</f>
        <v>━</v>
      </c>
      <c r="L24" s="61" t="str">
        <f>IF(I24="━","━",VLOOKUP(I24,選手情報打ち込み女子!$1:$1048576,6,FALSE))</f>
        <v>━</v>
      </c>
      <c r="M24" s="35" t="str">
        <f>IF(データとりまとめシート!N40="","━",データとりまとめシート!N40)</f>
        <v>━</v>
      </c>
      <c r="N24" s="143" t="str">
        <f>IF(データとりまとめシート!L40="","━","認")</f>
        <v>━</v>
      </c>
    </row>
    <row r="25" spans="1:15" ht="30" customHeight="1">
      <c r="A25" s="142" t="s">
        <v>13</v>
      </c>
      <c r="B25" s="30" t="str">
        <f>IF(データとりまとめシート!L14="","━",データとりまとめシート!L14)</f>
        <v>━</v>
      </c>
      <c r="C25" s="30" t="str">
        <f>IF(B25="━","━",VLOOKUP(B25,選手情報打ち込み女子!$1:$1048576,2,FALSE))</f>
        <v>━</v>
      </c>
      <c r="D25" s="67" t="str">
        <f>IF(B25="━","━",VLOOKUP(B25,選手情報打ち込み女子!$1:$1048576,3,FALSE))</f>
        <v>━</v>
      </c>
      <c r="E25" s="60" t="str">
        <f>IF(B25="━","━",VLOOKUP(B25,選手情報打ち込み女子!$1:$1048576,6,FALSE))</f>
        <v>━</v>
      </c>
      <c r="F25" s="35" t="str">
        <f>IF(データとりまとめシート!N14="","━",データとりまとめシート!N14)</f>
        <v>━</v>
      </c>
      <c r="G25" s="129" t="str">
        <f>IF(データとりまとめシート!L14="","━","認")</f>
        <v>━</v>
      </c>
      <c r="H25" s="32" t="s">
        <v>24</v>
      </c>
      <c r="I25" s="60" t="str">
        <f>IF(データとりまとめシート!L41="","━",データとりまとめシート!L41)</f>
        <v>━</v>
      </c>
      <c r="J25" s="72" t="str">
        <f>IF(I25="━","━",VLOOKUP(I25,選手情報打ち込み女子!$1:$1048576,2,FALSE))</f>
        <v>━</v>
      </c>
      <c r="K25" s="71" t="str">
        <f>IF(I25="━","━",VLOOKUP(I25,選手情報打ち込み女子!$1:$1048576,3,FALSE))</f>
        <v>━</v>
      </c>
      <c r="L25" s="61" t="str">
        <f>IF(I25="━","━",VLOOKUP(I25,選手情報打ち込み女子!$1:$1048576,6,FALSE))</f>
        <v>━</v>
      </c>
      <c r="M25" s="35" t="str">
        <f>IF(データとりまとめシート!N41="","━",データとりまとめシート!N41)</f>
        <v>━</v>
      </c>
      <c r="N25" s="143" t="str">
        <f>IF(データとりまとめシート!L41="","━","認")</f>
        <v>━</v>
      </c>
      <c r="O25" s="12"/>
    </row>
    <row r="26" spans="1:15" ht="30" customHeight="1">
      <c r="A26" s="142" t="s">
        <v>12</v>
      </c>
      <c r="B26" s="60" t="str">
        <f>IF(データとりまとめシート!L15="","━",データとりまとめシート!L15)</f>
        <v>━</v>
      </c>
      <c r="C26" s="68" t="str">
        <f>IF(B26="━","━",VLOOKUP(B26,選手情報打ち込み女子!$1:$1048576,2,FALSE))</f>
        <v>━</v>
      </c>
      <c r="D26" s="34" t="str">
        <f>IF(B26="━","━",VLOOKUP(B26,選手情報打ち込み女子!$1:$1048576,3,FALSE))</f>
        <v>━</v>
      </c>
      <c r="E26" s="60" t="str">
        <f>IF(B26="━","━",VLOOKUP(B26,選手情報打ち込み女子!$1:$1048576,6,FALSE))</f>
        <v>━</v>
      </c>
      <c r="F26" s="35" t="str">
        <f>IF(データとりまとめシート!N15="","━",データとりまとめシート!N15)</f>
        <v>━</v>
      </c>
      <c r="G26" s="129" t="str">
        <f>IF(データとりまとめシート!L15="","━","認")</f>
        <v>━</v>
      </c>
      <c r="H26" s="32" t="s">
        <v>24</v>
      </c>
      <c r="I26" s="60" t="str">
        <f>IF(データとりまとめシート!L42="","━",データとりまとめシート!L42)</f>
        <v>━</v>
      </c>
      <c r="J26" s="72" t="str">
        <f>IF(I26="━","━",VLOOKUP(I26,選手情報打ち込み女子!$1:$1048576,2,FALSE))</f>
        <v>━</v>
      </c>
      <c r="K26" s="71" t="str">
        <f>IF(I26="━","━",VLOOKUP(I26,選手情報打ち込み女子!$1:$1048576,3,FALSE))</f>
        <v>━</v>
      </c>
      <c r="L26" s="61" t="str">
        <f>IF(I26="━","━",VLOOKUP(I26,選手情報打ち込み女子!$1:$1048576,6,FALSE))</f>
        <v>━</v>
      </c>
      <c r="M26" s="35" t="str">
        <f>IF(データとりまとめシート!N42="","━",データとりまとめシート!N42)</f>
        <v>━</v>
      </c>
      <c r="N26" s="143" t="str">
        <f>IF(データとりまとめシート!L42="","━","認")</f>
        <v>━</v>
      </c>
    </row>
    <row r="27" spans="1:15" ht="30" customHeight="1">
      <c r="A27" s="142" t="s">
        <v>12</v>
      </c>
      <c r="B27" s="60" t="str">
        <f>IF(データとりまとめシート!L16="","━",データとりまとめシート!L16)</f>
        <v>━</v>
      </c>
      <c r="C27" s="68" t="str">
        <f>IF(B27="━","━",VLOOKUP(B27,選手情報打ち込み女子!$1:$1048576,2,FALSE))</f>
        <v>━</v>
      </c>
      <c r="D27" s="34" t="str">
        <f>IF(B27="━","━",VLOOKUP(B27,選手情報打ち込み女子!$1:$1048576,3,FALSE))</f>
        <v>━</v>
      </c>
      <c r="E27" s="60" t="str">
        <f>IF(B27="━","━",VLOOKUP(B27,選手情報打ち込み女子!$1:$1048576,6,FALSE))</f>
        <v>━</v>
      </c>
      <c r="F27" s="35" t="str">
        <f>IF(データとりまとめシート!N16="","━",データとりまとめシート!N16)</f>
        <v>━</v>
      </c>
      <c r="G27" s="129" t="str">
        <f>IF(データとりまとめシート!L16="","━","認")</f>
        <v>━</v>
      </c>
      <c r="H27" s="32" t="s">
        <v>114</v>
      </c>
      <c r="I27" s="60" t="str">
        <f>IF(データとりまとめシート!L43="","━",データとりまとめシート!L43)</f>
        <v>━</v>
      </c>
      <c r="J27" s="72" t="str">
        <f>IF(I27="━","━",VLOOKUP(I27,選手情報打ち込み女子!$1:$1048576,2,FALSE))</f>
        <v>━</v>
      </c>
      <c r="K27" s="71" t="str">
        <f>IF(I27="━","━",VLOOKUP(I27,選手情報打ち込み女子!$1:$1048576,3,FALSE))</f>
        <v>━</v>
      </c>
      <c r="L27" s="61" t="str">
        <f>IF(I27="━","━",VLOOKUP(I27,選手情報打ち込み女子!$1:$1048576,6,FALSE))</f>
        <v>━</v>
      </c>
      <c r="M27" s="35" t="str">
        <f>IF(データとりまとめシート!N43="","━",データとりまとめシート!N43)</f>
        <v>━</v>
      </c>
      <c r="N27" s="143" t="str">
        <f>IF(データとりまとめシート!L43="","━","認")</f>
        <v>━</v>
      </c>
      <c r="O27" s="12"/>
    </row>
    <row r="28" spans="1:15" ht="30" customHeight="1">
      <c r="A28" s="142" t="s">
        <v>12</v>
      </c>
      <c r="B28" s="60" t="str">
        <f>IF(データとりまとめシート!L17="","━",データとりまとめシート!L17)</f>
        <v>━</v>
      </c>
      <c r="C28" s="68" t="str">
        <f>IF(B28="━","━",VLOOKUP(B28,選手情報打ち込み女子!$1:$1048576,2,FALSE))</f>
        <v>━</v>
      </c>
      <c r="D28" s="34" t="str">
        <f>IF(B28="━","━",VLOOKUP(B28,選手情報打ち込み女子!$1:$1048576,3,FALSE))</f>
        <v>━</v>
      </c>
      <c r="E28" s="60" t="str">
        <f>IF(B28="━","━",VLOOKUP(B28,選手情報打ち込み女子!$1:$1048576,6,FALSE))</f>
        <v>━</v>
      </c>
      <c r="F28" s="35" t="str">
        <f>IF(データとりまとめシート!N17="","━",データとりまとめシート!N17)</f>
        <v>━</v>
      </c>
      <c r="G28" s="129" t="str">
        <f>IF(データとりまとめシート!L17="","━","認")</f>
        <v>━</v>
      </c>
      <c r="H28" s="32" t="s">
        <v>114</v>
      </c>
      <c r="I28" s="60" t="str">
        <f>IF(データとりまとめシート!L44="","━",データとりまとめシート!L44)</f>
        <v>━</v>
      </c>
      <c r="J28" s="72" t="str">
        <f>IF(I28="━","━",VLOOKUP(I28,選手情報打ち込み女子!$1:$1048576,2,FALSE))</f>
        <v>━</v>
      </c>
      <c r="K28" s="71" t="str">
        <f>IF(I28="━","━",VLOOKUP(I28,選手情報打ち込み女子!$1:$1048576,3,FALSE))</f>
        <v>━</v>
      </c>
      <c r="L28" s="61" t="str">
        <f>IF(I28="━","━",VLOOKUP(I28,選手情報打ち込み女子!$1:$1048576,6,FALSE))</f>
        <v>━</v>
      </c>
      <c r="M28" s="35" t="str">
        <f>IF(データとりまとめシート!N44="","━",データとりまとめシート!N44)</f>
        <v>━</v>
      </c>
      <c r="N28" s="143" t="str">
        <f>IF(データとりまとめシート!L44="","━","認")</f>
        <v>━</v>
      </c>
      <c r="O28" s="12"/>
    </row>
    <row r="29" spans="1:15" ht="30" customHeight="1">
      <c r="A29" s="142" t="s">
        <v>11</v>
      </c>
      <c r="B29" s="60" t="str">
        <f>IF(データとりまとめシート!L18="","━",データとりまとめシート!L18)</f>
        <v>━</v>
      </c>
      <c r="C29" s="30" t="str">
        <f>IF(B29="━","━",VLOOKUP(B29,選手情報打ち込み女子!$1:$1048576,2,FALSE))</f>
        <v>━</v>
      </c>
      <c r="D29" s="67" t="str">
        <f>IF(B29="━","━",VLOOKUP(B29,選手情報打ち込み女子!$1:$1048576,3,FALSE))</f>
        <v>━</v>
      </c>
      <c r="E29" s="60" t="str">
        <f>IF(B29="━","━",VLOOKUP(B29,選手情報打ち込み女子!$1:$1048576,6,FALSE))</f>
        <v>━</v>
      </c>
      <c r="F29" s="35" t="str">
        <f>IF(データとりまとめシート!N18="","━",データとりまとめシート!N18)</f>
        <v>━</v>
      </c>
      <c r="G29" s="129" t="str">
        <f>IF(データとりまとめシート!L18="","━","認")</f>
        <v>━</v>
      </c>
      <c r="H29" s="32" t="s">
        <v>114</v>
      </c>
      <c r="I29" s="60" t="str">
        <f>IF(データとりまとめシート!L45="","━",データとりまとめシート!L45)</f>
        <v>━</v>
      </c>
      <c r="J29" s="72" t="str">
        <f>IF(I29="━","━",VLOOKUP(I29,選手情報打ち込み女子!$1:$1048576,2,FALSE))</f>
        <v>━</v>
      </c>
      <c r="K29" s="71" t="str">
        <f>IF(I29="━","━",VLOOKUP(I29,選手情報打ち込み女子!$1:$1048576,3,FALSE))</f>
        <v>━</v>
      </c>
      <c r="L29" s="61" t="str">
        <f>IF(I29="━","━",VLOOKUP(I29,選手情報打ち込み女子!$1:$1048576,6,FALSE))</f>
        <v>━</v>
      </c>
      <c r="M29" s="35" t="str">
        <f>IF(データとりまとめシート!N45="","━",データとりまとめシート!N45)</f>
        <v>━</v>
      </c>
      <c r="N29" s="143" t="str">
        <f>IF(データとりまとめシート!L45="","━","認")</f>
        <v>━</v>
      </c>
    </row>
    <row r="30" spans="1:15" ht="30" customHeight="1">
      <c r="A30" s="142" t="s">
        <v>11</v>
      </c>
      <c r="B30" s="60" t="str">
        <f>IF(データとりまとめシート!L19="","━",データとりまとめシート!L19)</f>
        <v>━</v>
      </c>
      <c r="C30" s="30" t="str">
        <f>IF(B30="━","━",VLOOKUP(B30,選手情報打ち込み女子!$1:$1048576,2,FALSE))</f>
        <v>━</v>
      </c>
      <c r="D30" s="67" t="str">
        <f>IF(B30="━","━",VLOOKUP(B30,選手情報打ち込み女子!$1:$1048576,3,FALSE))</f>
        <v>━</v>
      </c>
      <c r="E30" s="60" t="str">
        <f>IF(B30="━","━",VLOOKUP(B30,選手情報打ち込み女子!$1:$1048576,6,FALSE))</f>
        <v>━</v>
      </c>
      <c r="F30" s="35" t="str">
        <f>IF(データとりまとめシート!N19="","━",データとりまとめシート!N19)</f>
        <v>━</v>
      </c>
      <c r="G30" s="129" t="str">
        <f>IF(データとりまとめシート!L19="","━","認")</f>
        <v>━</v>
      </c>
      <c r="H30" s="32" t="s">
        <v>114</v>
      </c>
      <c r="I30" s="60" t="str">
        <f>IF(データとりまとめシート!L46="","━",データとりまとめシート!L46)</f>
        <v>━</v>
      </c>
      <c r="J30" s="72" t="str">
        <f>IF(I30="━","━",VLOOKUP(I30,選手情報打ち込み女子!$1:$1048576,2,FALSE))</f>
        <v>━</v>
      </c>
      <c r="K30" s="71" t="str">
        <f>IF(I30="━","━",VLOOKUP(I30,選手情報打ち込み女子!$1:$1048576,3,FALSE))</f>
        <v>━</v>
      </c>
      <c r="L30" s="61" t="str">
        <f>IF(I30="━","━",VLOOKUP(I30,選手情報打ち込み女子!$1:$1048576,6,FALSE))</f>
        <v>━</v>
      </c>
      <c r="M30" s="35" t="str">
        <f>IF(データとりまとめシート!N46="","━",データとりまとめシート!N46)</f>
        <v>━</v>
      </c>
      <c r="N30" s="143" t="str">
        <f>IF(データとりまとめシート!L46="","━","認")</f>
        <v>━</v>
      </c>
    </row>
    <row r="31" spans="1:15" ht="30" customHeight="1">
      <c r="A31" s="142" t="s">
        <v>11</v>
      </c>
      <c r="B31" s="60" t="str">
        <f>IF(データとりまとめシート!L20="","━",データとりまとめシート!L20)</f>
        <v>━</v>
      </c>
      <c r="C31" s="30" t="str">
        <f>IF(B31="━","━",VLOOKUP(B31,選手情報打ち込み女子!$1:$1048576,2,FALSE))</f>
        <v>━</v>
      </c>
      <c r="D31" s="67" t="str">
        <f>IF(B31="━","━",VLOOKUP(B31,選手情報打ち込み女子!$1:$1048576,3,FALSE))</f>
        <v>━</v>
      </c>
      <c r="E31" s="60" t="str">
        <f>IF(B31="━","━",VLOOKUP(B31,選手情報打ち込み女子!$1:$1048576,6,FALSE))</f>
        <v>━</v>
      </c>
      <c r="F31" s="35" t="str">
        <f>IF(データとりまとめシート!N20="","━",データとりまとめシート!N20)</f>
        <v>━</v>
      </c>
      <c r="G31" s="129" t="str">
        <f>IF(データとりまとめシート!L20="","━","認")</f>
        <v>━</v>
      </c>
      <c r="H31" s="32" t="s">
        <v>17</v>
      </c>
      <c r="I31" s="60" t="str">
        <f>IF(データとりまとめシート!L47="","━",データとりまとめシート!L47)</f>
        <v>━</v>
      </c>
      <c r="J31" s="72" t="str">
        <f>IF(I31="━","━",VLOOKUP(I31,選手情報打ち込み女子!$1:$1048576,2,FALSE))</f>
        <v>━</v>
      </c>
      <c r="K31" s="71" t="str">
        <f>IF(I31="━","━",VLOOKUP(I31,選手情報打ち込み女子!$1:$1048576,3,FALSE))</f>
        <v>━</v>
      </c>
      <c r="L31" s="61" t="str">
        <f>IF(I31="━","━",VLOOKUP(I31,選手情報打ち込み女子!$1:$1048576,6,FALSE))</f>
        <v>━</v>
      </c>
      <c r="M31" s="35" t="str">
        <f>IF(データとりまとめシート!N47="","━",データとりまとめシート!N47)</f>
        <v>━</v>
      </c>
      <c r="N31" s="143" t="str">
        <f>IF(データとりまとめシート!L47="","━","認")</f>
        <v>━</v>
      </c>
      <c r="O31" s="12"/>
    </row>
    <row r="32" spans="1:15" ht="30" customHeight="1">
      <c r="A32" s="142" t="s">
        <v>10</v>
      </c>
      <c r="B32" s="60" t="str">
        <f>IF(データとりまとめシート!L21="","━",データとりまとめシート!L21)</f>
        <v>━</v>
      </c>
      <c r="C32" s="68" t="str">
        <f>IF(B32="━","━",VLOOKUP(B32,選手情報打ち込み女子!$1:$1048576,2,FALSE))</f>
        <v>━</v>
      </c>
      <c r="D32" s="34" t="str">
        <f>IF(B32="━","━",VLOOKUP(B32,選手情報打ち込み女子!$1:$1048576,3,FALSE))</f>
        <v>━</v>
      </c>
      <c r="E32" s="60" t="str">
        <f>IF(B32="━","━",VLOOKUP(B32,選手情報打ち込み女子!$1:$1048576,6,FALSE))</f>
        <v>━</v>
      </c>
      <c r="F32" s="35" t="str">
        <f>IF(データとりまとめシート!N21="","━",データとりまとめシート!N21)</f>
        <v>━</v>
      </c>
      <c r="G32" s="30" t="str">
        <f>IF(データとりまとめシート!L21="","━","認")</f>
        <v>━</v>
      </c>
      <c r="H32" s="31" t="s">
        <v>17</v>
      </c>
      <c r="I32" s="60" t="str">
        <f>IF(データとりまとめシート!L48="","━",データとりまとめシート!L48)</f>
        <v>━</v>
      </c>
      <c r="J32" s="72" t="str">
        <f>IF(I32="━","━",VLOOKUP(I32,選手情報打ち込み女子!$1:$1048576,2,FALSE))</f>
        <v>━</v>
      </c>
      <c r="K32" s="71" t="str">
        <f>IF(I32="━","━",VLOOKUP(I32,選手情報打ち込み女子!$1:$1048576,3,FALSE))</f>
        <v>━</v>
      </c>
      <c r="L32" s="61" t="str">
        <f>IF(I32="━","━",VLOOKUP(I32,選手情報打ち込み女子!$1:$1048576,6,FALSE))</f>
        <v>━</v>
      </c>
      <c r="M32" s="35" t="str">
        <f>IF(データとりまとめシート!N48="","━",データとりまとめシート!N48)</f>
        <v>━</v>
      </c>
      <c r="N32" s="143" t="str">
        <f>IF(データとりまとめシート!L48="","━","認")</f>
        <v>━</v>
      </c>
    </row>
    <row r="33" spans="1:15" ht="30" customHeight="1">
      <c r="A33" s="142" t="s">
        <v>10</v>
      </c>
      <c r="B33" s="60" t="str">
        <f>IF(データとりまとめシート!L22="","━",データとりまとめシート!L22)</f>
        <v>━</v>
      </c>
      <c r="C33" s="70" t="str">
        <f>IF(B33="━","━",VLOOKUP(B33,選手情報打ち込み女子!$1:$1048576,2,FALSE))</f>
        <v>━</v>
      </c>
      <c r="D33" s="69" t="str">
        <f>IF(B33="━","━",VLOOKUP(B33,選手情報打ち込み女子!$1:$1048576,3,FALSE))</f>
        <v>━</v>
      </c>
      <c r="E33" s="60" t="str">
        <f>IF(B33="━","━",VLOOKUP(B33,選手情報打ち込み女子!$1:$1048576,6,FALSE))</f>
        <v>━</v>
      </c>
      <c r="F33" s="35" t="str">
        <f>IF(データとりまとめシート!N22="","━",データとりまとめシート!N22)</f>
        <v>━</v>
      </c>
      <c r="G33" s="33" t="str">
        <f>IF(データとりまとめシート!L22="","━","認")</f>
        <v>━</v>
      </c>
      <c r="H33" s="31" t="s">
        <v>18</v>
      </c>
      <c r="I33" s="60" t="str">
        <f>IF(データとりまとめシート!L49="","━",データとりまとめシート!L49)</f>
        <v>━</v>
      </c>
      <c r="J33" s="72" t="str">
        <f>IF(I33="━","━",VLOOKUP(I33,選手情報打ち込み女子!$1:$1048576,2,FALSE))</f>
        <v>━</v>
      </c>
      <c r="K33" s="71" t="str">
        <f>IF(I33="━","━",VLOOKUP(I33,選手情報打ち込み女子!$1:$1048576,3,FALSE))</f>
        <v>━</v>
      </c>
      <c r="L33" s="61" t="str">
        <f>IF(I33="━","━",VLOOKUP(I33,選手情報打ち込み女子!$1:$1048576,6,FALSE))</f>
        <v>━</v>
      </c>
      <c r="M33" s="73" t="str">
        <f>IF(データとりまとめシート!N49="","━",データとりまとめシート!N49)</f>
        <v>━</v>
      </c>
      <c r="N33" s="143" t="str">
        <f>IF(データとりまとめシート!L49="","━","認")</f>
        <v>━</v>
      </c>
      <c r="O33" s="12"/>
    </row>
    <row r="34" spans="1:15" ht="30" customHeight="1">
      <c r="A34" s="142" t="s">
        <v>10</v>
      </c>
      <c r="B34" s="60" t="str">
        <f>IF(データとりまとめシート!L23="","━",データとりまとめシート!L23)</f>
        <v>━</v>
      </c>
      <c r="C34" s="70" t="str">
        <f>IF(B34="━","━",VLOOKUP(B34,選手情報打ち込み女子!$1:$1048576,2,FALSE))</f>
        <v>━</v>
      </c>
      <c r="D34" s="69" t="str">
        <f>IF(B34="━","━",VLOOKUP(B34,選手情報打ち込み女子!$1:$1048576,3,FALSE))</f>
        <v>━</v>
      </c>
      <c r="E34" s="60" t="str">
        <f>IF(B34="━","━",VLOOKUP(B34,選手情報打ち込み女子!$1:$1048576,6,FALSE))</f>
        <v>━</v>
      </c>
      <c r="F34" s="35" t="str">
        <f>IF(データとりまとめシート!N23="","━",データとりまとめシート!N23)</f>
        <v>━</v>
      </c>
      <c r="G34" s="33" t="str">
        <f>IF(データとりまとめシート!L23="","━","認")</f>
        <v>━</v>
      </c>
      <c r="H34" s="31" t="s">
        <v>18</v>
      </c>
      <c r="I34" s="60" t="str">
        <f>IF(データとりまとめシート!L50="","━",データとりまとめシート!L50)</f>
        <v>━</v>
      </c>
      <c r="J34" s="72" t="str">
        <f>IF(I34="━","━",VLOOKUP(I34,選手情報打ち込み女子!$1:$1048576,2,FALSE))</f>
        <v>━</v>
      </c>
      <c r="K34" s="71" t="str">
        <f>IF(I34="━","━",VLOOKUP(I34,選手情報打ち込み女子!$1:$1048576,3,FALSE))</f>
        <v>━</v>
      </c>
      <c r="L34" s="61" t="str">
        <f>IF(I34="━","━",VLOOKUP(I34,選手情報打ち込み女子!$1:$1048576,6,FALSE))</f>
        <v>━</v>
      </c>
      <c r="M34" s="73" t="str">
        <f>IF(データとりまとめシート!N50="","━",データとりまとめシート!N50)</f>
        <v>━</v>
      </c>
      <c r="N34" s="143" t="str">
        <f>IF(データとりまとめシート!L50="","━","認")</f>
        <v>━</v>
      </c>
    </row>
    <row r="35" spans="1:15" ht="30" customHeight="1">
      <c r="A35" s="142" t="s">
        <v>8</v>
      </c>
      <c r="B35" s="60" t="str">
        <f>IF(データとりまとめシート!L24="","━",データとりまとめシート!L24)</f>
        <v>━</v>
      </c>
      <c r="C35" s="68" t="str">
        <f>IF(B35="━","━",VLOOKUP(B35,選手情報打ち込み女子!$1:$1048576,2,FALSE))</f>
        <v>━</v>
      </c>
      <c r="D35" s="34" t="str">
        <f>IF(B35="━","━",VLOOKUP(B35,選手情報打ち込み女子!$1:$1048576,3,FALSE))</f>
        <v>━</v>
      </c>
      <c r="E35" s="60" t="str">
        <f>IF(B35="━","━",VLOOKUP(B35,選手情報打ち込み女子!$1:$1048576,6,FALSE))</f>
        <v>━</v>
      </c>
      <c r="F35" s="35" t="str">
        <f>IF(データとりまとめシート!N24="","━",データとりまとめシート!N24)</f>
        <v>━</v>
      </c>
      <c r="G35" s="33" t="str">
        <f>IF(データとりまとめシート!L24="","━","認")</f>
        <v>━</v>
      </c>
      <c r="H35" s="31" t="s">
        <v>99</v>
      </c>
      <c r="I35" s="60" t="str">
        <f>IF(データとりまとめシート!L51="","━",データとりまとめシート!L51)</f>
        <v>━</v>
      </c>
      <c r="J35" s="72" t="str">
        <f>IF(I35="━","━",VLOOKUP(I35,選手情報打ち込み女子!$1:$1048576,2,FALSE))</f>
        <v>━</v>
      </c>
      <c r="K35" s="71" t="str">
        <f>IF(I35="━","━",VLOOKUP(I35,選手情報打ち込み女子!$1:$1048576,3,FALSE))</f>
        <v>━</v>
      </c>
      <c r="L35" s="61" t="str">
        <f>IF(I35="━","━",VLOOKUP(I35,選手情報打ち込み女子!$1:$1048576,6,FALSE))</f>
        <v>━</v>
      </c>
      <c r="M35" s="35" t="str">
        <f>IF(データとりまとめシート!N51="","━",データとりまとめシート!N51)</f>
        <v>━</v>
      </c>
      <c r="N35" s="143" t="str">
        <f>IF(データとりまとめシート!L51="","━","認")</f>
        <v>━</v>
      </c>
      <c r="O35" s="12"/>
    </row>
    <row r="36" spans="1:15" ht="30" customHeight="1">
      <c r="A36" s="142" t="s">
        <v>8</v>
      </c>
      <c r="B36" s="60" t="str">
        <f>IF(データとりまとめシート!L25="","━",データとりまとめシート!L25)</f>
        <v>━</v>
      </c>
      <c r="C36" s="68" t="str">
        <f>IF(B36="━","━",VLOOKUP(B36,選手情報打ち込み女子!$1:$1048576,2,FALSE))</f>
        <v>━</v>
      </c>
      <c r="D36" s="34" t="str">
        <f>IF(B36="━","━",VLOOKUP(B36,選手情報打ち込み女子!$1:$1048576,3,FALSE))</f>
        <v>━</v>
      </c>
      <c r="E36" s="60" t="str">
        <f>IF(B36="━","━",VLOOKUP(B36,選手情報打ち込み女子!$1:$1048576,6,FALSE))</f>
        <v>━</v>
      </c>
      <c r="F36" s="35" t="str">
        <f>IF(データとりまとめシート!N25="","━",データとりまとめシート!N25)</f>
        <v>━</v>
      </c>
      <c r="G36" s="30" t="str">
        <f>IF(データとりまとめシート!L25="","━","認")</f>
        <v>━</v>
      </c>
      <c r="H36" s="31" t="s">
        <v>99</v>
      </c>
      <c r="I36" s="60" t="str">
        <f>IF(データとりまとめシート!L52="","━",データとりまとめシート!L52)</f>
        <v>━</v>
      </c>
      <c r="J36" s="72" t="str">
        <f>IF(I36="━","━",VLOOKUP(I36,選手情報打ち込み女子!$1:$1048576,2,FALSE))</f>
        <v>━</v>
      </c>
      <c r="K36" s="71" t="str">
        <f>IF(I36="━","━",VLOOKUP(I36,選手情報打ち込み女子!$1:$1048576,3,FALSE))</f>
        <v>━</v>
      </c>
      <c r="L36" s="61" t="str">
        <f>IF(I36="━","━",VLOOKUP(I36,選手情報打ち込み女子!$1:$1048576,6,FALSE))</f>
        <v>━</v>
      </c>
      <c r="M36" s="35" t="str">
        <f>IF(データとりまとめシート!N52="","━",データとりまとめシート!N52)</f>
        <v>━</v>
      </c>
      <c r="N36" s="143" t="str">
        <f>IF(データとりまとめシート!L52="","━","認")</f>
        <v>━</v>
      </c>
      <c r="O36" s="12"/>
    </row>
    <row r="37" spans="1:15" ht="30" customHeight="1">
      <c r="A37" s="142" t="s">
        <v>8</v>
      </c>
      <c r="B37" s="60" t="str">
        <f>IF(データとりまとめシート!L26="","━",データとりまとめシート!L26)</f>
        <v>━</v>
      </c>
      <c r="C37" s="68" t="str">
        <f>IF(B37="━","━",VLOOKUP(B37,選手情報打ち込み女子!$1:$1048576,2,FALSE))</f>
        <v>━</v>
      </c>
      <c r="D37" s="34" t="str">
        <f>IF(B37="━","━",VLOOKUP(B37,選手情報打ち込み女子!$1:$1048576,3,FALSE))</f>
        <v>━</v>
      </c>
      <c r="E37" s="60" t="str">
        <f>IF(B37="━","━",VLOOKUP(B37,選手情報打ち込み女子!$1:$1048576,6,FALSE))</f>
        <v>━</v>
      </c>
      <c r="F37" s="35" t="str">
        <f>IF(データとりまとめシート!N26="","━",データとりまとめシート!N26)</f>
        <v>━</v>
      </c>
      <c r="G37" s="30" t="str">
        <f>IF(データとりまとめシート!L26="","━","認")</f>
        <v>━</v>
      </c>
      <c r="H37" s="31" t="s">
        <v>99</v>
      </c>
      <c r="I37" s="60" t="str">
        <f>IF(データとりまとめシート!L53="","━",データとりまとめシート!L53)</f>
        <v>━</v>
      </c>
      <c r="J37" s="72" t="str">
        <f>IF(I37="━","━",VLOOKUP(I37,選手情報打ち込み女子!$1:$1048576,2,FALSE))</f>
        <v>━</v>
      </c>
      <c r="K37" s="71" t="str">
        <f>IF(I37="━","━",VLOOKUP(I37,選手情報打ち込み女子!$1:$1048576,3,FALSE))</f>
        <v>━</v>
      </c>
      <c r="L37" s="61" t="str">
        <f>IF(I37="━","━",VLOOKUP(I37,選手情報打ち込み女子!$1:$1048576,6,FALSE))</f>
        <v>━</v>
      </c>
      <c r="M37" s="35" t="str">
        <f>IF(データとりまとめシート!N53="","━",データとりまとめシート!N53)</f>
        <v>━</v>
      </c>
      <c r="N37" s="143" t="str">
        <f>IF(データとりまとめシート!L53="","━","認")</f>
        <v>━</v>
      </c>
      <c r="O37" s="12"/>
    </row>
    <row r="38" spans="1:15" ht="30" customHeight="1">
      <c r="A38" s="142" t="s">
        <v>6</v>
      </c>
      <c r="B38" s="60" t="str">
        <f>IF(データとりまとめシート!L27="","━",データとりまとめシート!L27)</f>
        <v>━</v>
      </c>
      <c r="C38" s="68" t="str">
        <f>IF(B38="━","━",VLOOKUP(B38,選手情報打ち込み女子!$1:$1048576,2,FALSE))</f>
        <v>━</v>
      </c>
      <c r="D38" s="34" t="str">
        <f>IF(B38="━","━",VLOOKUP(B38,選手情報打ち込み女子!$1:$1048576,3,FALSE))</f>
        <v>━</v>
      </c>
      <c r="E38" s="60" t="str">
        <f>IF(B38="━","━",VLOOKUP(B38,選手情報打ち込み女子!$1:$1048576,6,FALSE))</f>
        <v>━</v>
      </c>
      <c r="F38" s="35" t="str">
        <f>IF(データとりまとめシート!N27="","━",データとりまとめシート!N27)</f>
        <v>━</v>
      </c>
      <c r="G38" s="33" t="str">
        <f>IF(データとりまとめシート!L27="","━","認")</f>
        <v>━</v>
      </c>
      <c r="H38" s="31" t="s">
        <v>99</v>
      </c>
      <c r="I38" s="60" t="str">
        <f>IF(データとりまとめシート!L54="","━",データとりまとめシート!L54)</f>
        <v>━</v>
      </c>
      <c r="J38" s="72" t="str">
        <f>IF(I38="━","━",VLOOKUP(I38,選手情報打ち込み女子!$1:$1048576,2,FALSE))</f>
        <v>━</v>
      </c>
      <c r="K38" s="71" t="str">
        <f>IF(I38="━","━",VLOOKUP(I38,選手情報打ち込み女子!$1:$1048576,3,FALSE))</f>
        <v>━</v>
      </c>
      <c r="L38" s="61" t="str">
        <f>IF(I38="━","━",VLOOKUP(I38,選手情報打ち込み女子!$1:$1048576,6,FALSE))</f>
        <v>━</v>
      </c>
      <c r="M38" s="35" t="str">
        <f>IF(データとりまとめシート!N54="","━",データとりまとめシート!N54)</f>
        <v>━</v>
      </c>
      <c r="N38" s="143" t="str">
        <f>IF(データとりまとめシート!L54="","━","認")</f>
        <v>━</v>
      </c>
      <c r="O38" s="12"/>
    </row>
    <row r="39" spans="1:15" ht="30" customHeight="1">
      <c r="A39" s="142" t="s">
        <v>6</v>
      </c>
      <c r="B39" s="60" t="str">
        <f>IF(データとりまとめシート!L28="","━",データとりまとめシート!L28)</f>
        <v>━</v>
      </c>
      <c r="C39" s="68" t="str">
        <f>IF(B39="━","━",VLOOKUP(B39,選手情報打ち込み女子!$1:$1048576,2,FALSE))</f>
        <v>━</v>
      </c>
      <c r="D39" s="34" t="str">
        <f>IF(B39="━","━",VLOOKUP(B39,選手情報打ち込み女子!$1:$1048576,3,FALSE))</f>
        <v>━</v>
      </c>
      <c r="E39" s="60" t="str">
        <f>IF(B39="━","━",VLOOKUP(B39,選手情報打ち込み女子!$1:$1048576,6,FALSE))</f>
        <v>━</v>
      </c>
      <c r="F39" s="35" t="str">
        <f>IF(データとりまとめシート!N28="","━",データとりまとめシート!N28)</f>
        <v>━</v>
      </c>
      <c r="G39" s="30" t="str">
        <f>IF(データとりまとめシート!L28="","━","認")</f>
        <v>━</v>
      </c>
      <c r="H39" s="31" t="s">
        <v>99</v>
      </c>
      <c r="I39" s="60" t="str">
        <f>IF(データとりまとめシート!L55="","━",データとりまとめシート!L55)</f>
        <v>━</v>
      </c>
      <c r="J39" s="72" t="str">
        <f>IF(I39="━","━",VLOOKUP(I39,選手情報打ち込み女子!$1:$1048576,2,FALSE))</f>
        <v>━</v>
      </c>
      <c r="K39" s="71" t="str">
        <f>IF(I39="━","━",VLOOKUP(I39,選手情報打ち込み女子!$1:$1048576,3,FALSE))</f>
        <v>━</v>
      </c>
      <c r="L39" s="61" t="str">
        <f>IF(I39="━","━",VLOOKUP(I39,選手情報打ち込み女子!$1:$1048576,6,FALSE))</f>
        <v>━</v>
      </c>
      <c r="M39" s="35" t="str">
        <f>IF(データとりまとめシート!N55="","━",データとりまとめシート!N55)</f>
        <v>━</v>
      </c>
      <c r="N39" s="143" t="str">
        <f>IF(データとりまとめシート!L55="","━","認")</f>
        <v>━</v>
      </c>
      <c r="O39" s="12"/>
    </row>
    <row r="40" spans="1:15" ht="30" customHeight="1">
      <c r="A40" s="142" t="s">
        <v>6</v>
      </c>
      <c r="B40" s="60" t="str">
        <f>IF(データとりまとめシート!L29="","━",データとりまとめシート!L29)</f>
        <v>━</v>
      </c>
      <c r="C40" s="68" t="str">
        <f>IF(B40="━","━",VLOOKUP(B40,選手情報打ち込み女子!$1:$1048576,2,FALSE))</f>
        <v>━</v>
      </c>
      <c r="D40" s="34" t="str">
        <f>IF(B40="━","━",VLOOKUP(B40,選手情報打ち込み女子!$1:$1048576,3,FALSE))</f>
        <v>━</v>
      </c>
      <c r="E40" s="60" t="str">
        <f>IF(B40="━","━",VLOOKUP(B40,選手情報打ち込み女子!$1:$1048576,6,FALSE))</f>
        <v>━</v>
      </c>
      <c r="F40" s="35" t="str">
        <f>IF(データとりまとめシート!N29="","━",データとりまとめシート!N29)</f>
        <v>━</v>
      </c>
      <c r="G40" s="30" t="str">
        <f>IF(データとりまとめシート!L29="","━","認")</f>
        <v>━</v>
      </c>
      <c r="H40" s="31" t="s">
        <v>99</v>
      </c>
      <c r="I40" s="60" t="str">
        <f>IF(データとりまとめシート!L56="","━",データとりまとめシート!L56)</f>
        <v>━</v>
      </c>
      <c r="J40" s="72" t="str">
        <f>IF(I40="━","━",VLOOKUP(I40,選手情報打ち込み女子!$1:$1048576,2,FALSE))</f>
        <v>━</v>
      </c>
      <c r="K40" s="71" t="str">
        <f>IF(I40="━","━",VLOOKUP(I40,選手情報打ち込み女子!$1:$1048576,3,FALSE))</f>
        <v>━</v>
      </c>
      <c r="L40" s="61" t="str">
        <f>IF(I40="━","━",VLOOKUP(I40,選手情報打ち込み女子!$1:$1048576,6,FALSE))</f>
        <v>━</v>
      </c>
      <c r="M40" s="35" t="str">
        <f>IF(データとりまとめシート!N56="","━",データとりまとめシート!N56)</f>
        <v>━</v>
      </c>
      <c r="N40" s="143" t="str">
        <f>IF(データとりまとめシート!L56="","━","認")</f>
        <v>━</v>
      </c>
      <c r="O40" s="12"/>
    </row>
    <row r="41" spans="1:15" ht="30" customHeight="1">
      <c r="A41" s="142" t="s">
        <v>19</v>
      </c>
      <c r="B41" s="60" t="str">
        <f>IF(データとりまとめシート!L30="","━",データとりまとめシート!L30)</f>
        <v>━</v>
      </c>
      <c r="C41" s="68" t="str">
        <f>IF(B41="━","━",VLOOKUP(B41,選手情報打ち込み女子!$1:$1048576,2,FALSE))</f>
        <v>━</v>
      </c>
      <c r="D41" s="34" t="str">
        <f>IF(B41="━","━",VLOOKUP(B41,選手情報打ち込み女子!$1:$1048576,3,FALSE))</f>
        <v>━</v>
      </c>
      <c r="E41" s="60" t="str">
        <f>IF(B41="━","━",VLOOKUP(B41,選手情報打ち込み女子!$1:$1048576,6,FALSE))</f>
        <v>━</v>
      </c>
      <c r="F41" s="35" t="str">
        <f>IF(データとりまとめシート!N30="","━",データとりまとめシート!N30)</f>
        <v>━</v>
      </c>
      <c r="G41" s="30" t="str">
        <f>IF(データとりまとめシート!L30="","━","認")</f>
        <v>━</v>
      </c>
      <c r="H41" s="31" t="s">
        <v>99</v>
      </c>
      <c r="I41" s="60" t="str">
        <f>IF(データとりまとめシート!L57="","━",データとりまとめシート!L57)</f>
        <v>━</v>
      </c>
      <c r="J41" s="72" t="str">
        <f>IF(I41="━","━",VLOOKUP(I41,選手情報打ち込み女子!$1:$1048576,2,FALSE))</f>
        <v>━</v>
      </c>
      <c r="K41" s="71" t="str">
        <f>IF(I41="━","━",VLOOKUP(I41,選手情報打ち込み女子!$1:$1048576,3,FALSE))</f>
        <v>━</v>
      </c>
      <c r="L41" s="61" t="str">
        <f>IF(I41="━","━",VLOOKUP(I41,選手情報打ち込み女子!$1:$1048576,6,FALSE))</f>
        <v>━</v>
      </c>
      <c r="M41" s="35" t="str">
        <f>IF(データとりまとめシート!N57="","━",データとりまとめシート!N57)</f>
        <v>━</v>
      </c>
      <c r="N41" s="143" t="str">
        <f>IF(データとりまとめシート!L57="","━","認")</f>
        <v>━</v>
      </c>
      <c r="O41" s="12"/>
    </row>
    <row r="42" spans="1:15" ht="30" customHeight="1">
      <c r="A42" s="142" t="s">
        <v>19</v>
      </c>
      <c r="B42" s="60" t="str">
        <f>IF(データとりまとめシート!L31="","━",データとりまとめシート!L31)</f>
        <v>━</v>
      </c>
      <c r="C42" s="68" t="str">
        <f>IF(B42="━","━",VLOOKUP(B42,選手情報打ち込み女子!$1:$1048576,2,FALSE))</f>
        <v>━</v>
      </c>
      <c r="D42" s="34" t="str">
        <f>IF(B42="━","━",VLOOKUP(B42,選手情報打ち込み女子!$1:$1048576,3,FALSE))</f>
        <v>━</v>
      </c>
      <c r="E42" s="60" t="str">
        <f>IF(B42="━","━",VLOOKUP(B42,選手情報打ち込み女子!$1:$1048576,6,FALSE))</f>
        <v>━</v>
      </c>
      <c r="F42" s="35" t="str">
        <f>IF(データとりまとめシート!N31="","━",データとりまとめシート!N31)</f>
        <v>━</v>
      </c>
      <c r="G42" s="30" t="str">
        <f>IF(データとりまとめシート!L31="","━","認")</f>
        <v>━</v>
      </c>
      <c r="H42" s="31" t="s">
        <v>99</v>
      </c>
      <c r="I42" s="60" t="str">
        <f>IF(データとりまとめシート!L58="","━",データとりまとめシート!L58)</f>
        <v>━</v>
      </c>
      <c r="J42" s="72" t="str">
        <f>IF(I42="━","━",VLOOKUP(I42,選手情報打ち込み女子!$1:$1048576,2,FALSE))</f>
        <v>━</v>
      </c>
      <c r="K42" s="71" t="str">
        <f>IF(I42="━","━",VLOOKUP(I42,選手情報打ち込み女子!$1:$1048576,3,FALSE))</f>
        <v>━</v>
      </c>
      <c r="L42" s="61" t="str">
        <f>IF(I42="━","━",VLOOKUP(I42,選手情報打ち込み女子!$1:$1048576,6,FALSE))</f>
        <v>━</v>
      </c>
      <c r="M42" s="35" t="str">
        <f>IF(データとりまとめシート!N58="","━",データとりまとめシート!N58)</f>
        <v>━</v>
      </c>
      <c r="N42" s="143" t="str">
        <f>IF(データとりまとめシート!L58="","━","認")</f>
        <v>━</v>
      </c>
    </row>
    <row r="43" spans="1:15" ht="30" customHeight="1">
      <c r="A43" s="142" t="s">
        <v>19</v>
      </c>
      <c r="B43" s="60" t="str">
        <f>IF(データとりまとめシート!L32="","━",データとりまとめシート!L32)</f>
        <v>━</v>
      </c>
      <c r="C43" s="68" t="str">
        <f>IF(B43="━","━",VLOOKUP(B43,選手情報打ち込み女子!$1:$1048576,2,FALSE))</f>
        <v>━</v>
      </c>
      <c r="D43" s="34" t="str">
        <f>IF(B43="━","━",VLOOKUP(B43,選手情報打ち込み女子!$1:$1048576,3,FALSE))</f>
        <v>━</v>
      </c>
      <c r="E43" s="60" t="str">
        <f>IF(B43="━","━",VLOOKUP(B43,選手情報打ち込み女子!$1:$1048576,6,FALSE))</f>
        <v>━</v>
      </c>
      <c r="F43" s="35" t="str">
        <f>IF(データとりまとめシート!N32="","━",データとりまとめシート!N32)</f>
        <v>━</v>
      </c>
      <c r="G43" s="30" t="str">
        <f>IF(データとりまとめシート!L32="","━","認")</f>
        <v>━</v>
      </c>
      <c r="H43" s="31" t="s">
        <v>99</v>
      </c>
      <c r="I43" s="60" t="str">
        <f>IF(データとりまとめシート!L59="","━",データとりまとめシート!L59)</f>
        <v>━</v>
      </c>
      <c r="J43" s="72" t="str">
        <f>IF(I43="━","━",VLOOKUP(I43,選手情報打ち込み女子!$1:$1048576,2,FALSE))</f>
        <v>━</v>
      </c>
      <c r="K43" s="71" t="str">
        <f>IF(I43="━","━",VLOOKUP(I43,選手情報打ち込み女子!$1:$1048576,3,FALSE))</f>
        <v>━</v>
      </c>
      <c r="L43" s="61" t="str">
        <f>IF(I43="━","━",VLOOKUP(I43,選手情報打ち込み女子!$1:$1048576,6,FALSE))</f>
        <v>━</v>
      </c>
      <c r="M43" s="35" t="str">
        <f>IF(データとりまとめシート!N59="","━",データとりまとめシート!N59)</f>
        <v>━</v>
      </c>
      <c r="N43" s="143" t="str">
        <f>IF(データとりまとめシート!L59="","━","認")</f>
        <v>━</v>
      </c>
    </row>
    <row r="44" spans="1:15" ht="30" customHeight="1" thickBot="1">
      <c r="A44" s="144" t="s">
        <v>14</v>
      </c>
      <c r="B44" s="60" t="str">
        <f>IF(データとりまとめシート!L33="","━",データとりまとめシート!L33)</f>
        <v>━</v>
      </c>
      <c r="C44" s="30" t="str">
        <f>IF(B44="━","━",VLOOKUP(B44,選手情報打ち込み女子!$1:$1048576,2,FALSE))</f>
        <v>━</v>
      </c>
      <c r="D44" s="67" t="str">
        <f>IF(B44="━","━",VLOOKUP(B44,選手情報打ち込み女子!$1:$1048576,3,FALSE))</f>
        <v>━</v>
      </c>
      <c r="E44" s="60" t="str">
        <f>IF(B44="━","━",VLOOKUP(B44,選手情報打ち込み女子!$1:$1048576,6,FALSE))</f>
        <v>━</v>
      </c>
      <c r="F44" s="35" t="str">
        <f>IF(データとりまとめシート!N33="","━",データとりまとめシート!N33)</f>
        <v>━</v>
      </c>
      <c r="G44" s="59" t="str">
        <f>IF(データとりまとめシート!L33="","━","認")</f>
        <v>━</v>
      </c>
      <c r="H44" s="145" t="s">
        <v>99</v>
      </c>
      <c r="I44" s="146" t="str">
        <f>IF(データとりまとめシート!L60="","━",データとりまとめシート!L60)</f>
        <v>━</v>
      </c>
      <c r="J44" s="147" t="str">
        <f>IF(I44="━","━",VLOOKUP(I44,選手情報打ち込み女子!$1:$1048576,2,FALSE))</f>
        <v>━</v>
      </c>
      <c r="K44" s="148" t="str">
        <f>IF(I44="━","━",VLOOKUP(I44,選手情報打ち込み女子!$1:$1048576,3,FALSE))</f>
        <v>━</v>
      </c>
      <c r="L44" s="149" t="str">
        <f>IF(I44="━","━",VLOOKUP(I44,選手情報打ち込み女子!$1:$1048576,6,FALSE))</f>
        <v>━</v>
      </c>
      <c r="M44" s="151" t="str">
        <f>IF(データとりまとめシート!N60="","━",データとりまとめシート!N60)</f>
        <v>━</v>
      </c>
      <c r="N44" s="150" t="str">
        <f>IF(データとりまとめシート!L60="","━","認")</f>
        <v>━</v>
      </c>
      <c r="O44" s="12"/>
    </row>
    <row r="45" spans="1:15" ht="30" customHeight="1">
      <c r="A45" s="144" t="s">
        <v>14</v>
      </c>
      <c r="B45" s="60" t="str">
        <f>IF(データとりまとめシート!L34="","━",データとりまとめシート!L34)</f>
        <v>━</v>
      </c>
      <c r="C45" s="72" t="str">
        <f>IF(B45="━","━",VLOOKUP(B45,選手情報打ち込み女子!$1:$1048576,2,FALSE))</f>
        <v>━</v>
      </c>
      <c r="D45" s="71" t="str">
        <f>IF(B45="━","━",VLOOKUP(B45,選手情報打ち込み女子!$1:$1048576,3,FALSE))</f>
        <v>━</v>
      </c>
      <c r="E45" s="61" t="str">
        <f>IF(B45="━","━",VLOOKUP(B45,選手情報打ち込み女子!$1:$1048576,6,FALSE))</f>
        <v>━</v>
      </c>
      <c r="F45" s="35" t="str">
        <f>IF(データとりまとめシート!N34="","━",データとりまとめシート!N34)</f>
        <v>━</v>
      </c>
      <c r="G45" s="59" t="str">
        <f>IF(データとりまとめシート!L34="","━","認")</f>
        <v>━</v>
      </c>
      <c r="O45" s="12"/>
    </row>
    <row r="46" spans="1:15" ht="30" customHeight="1">
      <c r="A46" s="144" t="s">
        <v>14</v>
      </c>
      <c r="B46" s="60" t="str">
        <f>IF(データとりまとめシート!L35="","━",データとりまとめシート!L35)</f>
        <v>━</v>
      </c>
      <c r="C46" s="72" t="str">
        <f>IF(B46="━","━",VLOOKUP(B46,選手情報打ち込み女子!$1:$1048576,2,FALSE))</f>
        <v>━</v>
      </c>
      <c r="D46" s="71" t="str">
        <f>IF(B46="━","━",VLOOKUP(B46,選手情報打ち込み女子!$1:$1048576,3,FALSE))</f>
        <v>━</v>
      </c>
      <c r="E46" s="61" t="str">
        <f>IF(B46="━","━",VLOOKUP(B46,選手情報打ち込み女子!$1:$1048576,6,FALSE))</f>
        <v>━</v>
      </c>
      <c r="F46" s="35" t="str">
        <f>IF(データとりまとめシート!N35="","━",データとりまとめシート!N35)</f>
        <v>━</v>
      </c>
      <c r="G46" s="59" t="str">
        <f>IF(データとりまとめシート!L35="","━","認")</f>
        <v>━</v>
      </c>
    </row>
    <row r="47" spans="1:15" ht="30" customHeight="1">
      <c r="A47" s="144" t="s">
        <v>14</v>
      </c>
      <c r="B47" s="60" t="str">
        <f>IF(データとりまとめシート!L36="","━",データとりまとめシート!L36)</f>
        <v>━</v>
      </c>
      <c r="C47" s="72" t="str">
        <f>IF(B47="━","━",VLOOKUP(B47,選手情報打ち込み女子!$1:$1048576,2,FALSE))</f>
        <v>━</v>
      </c>
      <c r="D47" s="71" t="str">
        <f>IF(B47="━","━",VLOOKUP(B47,選手情報打ち込み女子!$1:$1048576,3,FALSE))</f>
        <v>━</v>
      </c>
      <c r="E47" s="61" t="str">
        <f>IF(B47="━","━",VLOOKUP(B47,選手情報打ち込み女子!$1:$1048576,6,FALSE))</f>
        <v>━</v>
      </c>
      <c r="F47" s="35" t="str">
        <f>IF(データとりまとめシート!N36="","━",データとりまとめシート!N36)</f>
        <v>━</v>
      </c>
      <c r="G47" s="59" t="str">
        <f>IF(データとりまとめシート!L36="","━","認")</f>
        <v>━</v>
      </c>
    </row>
    <row r="48" spans="1:15" ht="30" customHeight="1">
      <c r="A48" s="144" t="s">
        <v>14</v>
      </c>
      <c r="B48" s="60" t="str">
        <f>IF(データとりまとめシート!L37="","━",データとりまとめシート!L37)</f>
        <v>━</v>
      </c>
      <c r="C48" s="72" t="str">
        <f>IF(B48="━","━",VLOOKUP(B48,選手情報打ち込み女子!$1:$1048576,2,FALSE))</f>
        <v>━</v>
      </c>
      <c r="D48" s="71" t="str">
        <f>IF(B48="━","━",VLOOKUP(B48,選手情報打ち込み女子!$1:$1048576,3,FALSE))</f>
        <v>━</v>
      </c>
      <c r="E48" s="61" t="str">
        <f>IF(B48="━","━",VLOOKUP(B48,選手情報打ち込み女子!$1:$1048576,6,FALSE))</f>
        <v>━</v>
      </c>
      <c r="F48" s="35" t="str">
        <f>IF(データとりまとめシート!N37="","━",データとりまとめシート!N37)</f>
        <v>━</v>
      </c>
      <c r="G48" s="59" t="str">
        <f>IF(データとりまとめシート!L37="","━","認")</f>
        <v>━</v>
      </c>
    </row>
    <row r="49" spans="1:7" ht="30" customHeight="1" thickBot="1">
      <c r="A49" s="180" t="s">
        <v>14</v>
      </c>
      <c r="B49" s="146" t="str">
        <f>IF(データとりまとめシート!L38="","━",データとりまとめシート!L38)</f>
        <v>━</v>
      </c>
      <c r="C49" s="147" t="str">
        <f>IF(B49="━","━",VLOOKUP(B49,選手情報打ち込み女子!$1:$1048576,2,FALSE))</f>
        <v>━</v>
      </c>
      <c r="D49" s="148" t="str">
        <f>IF(B49="━","━",VLOOKUP(B49,選手情報打ち込み女子!$1:$1048576,3,FALSE))</f>
        <v>━</v>
      </c>
      <c r="E49" s="149" t="str">
        <f>IF(B49="━","━",VLOOKUP(B49,選手情報打ち込み女子!$1:$1048576,6,FALSE))</f>
        <v>━</v>
      </c>
      <c r="F49" s="151" t="str">
        <f>IF(データとりまとめシート!N38="","━",データとりまとめシート!N38)</f>
        <v>━</v>
      </c>
      <c r="G49" s="161" t="str">
        <f>IF(データとりまとめシート!L38="","━","認")</f>
        <v>━</v>
      </c>
    </row>
  </sheetData>
  <sheetProtection password="CEFB" sheet="1" objects="1" scenarios="1"/>
  <protectedRanges>
    <protectedRange sqref="M4 F4 H4 J4 C6 B9 I9 I12 F14:F15 I15:L20" name="範囲1"/>
  </protectedRanges>
  <mergeCells count="14">
    <mergeCell ref="M9:M10"/>
    <mergeCell ref="I12:L13"/>
    <mergeCell ref="J4:K4"/>
    <mergeCell ref="C6:J7"/>
    <mergeCell ref="B14:B15"/>
    <mergeCell ref="I15:L16"/>
    <mergeCell ref="B16:B17"/>
    <mergeCell ref="I17:L18"/>
    <mergeCell ref="B18:B19"/>
    <mergeCell ref="C18:F19"/>
    <mergeCell ref="I19:L20"/>
    <mergeCell ref="B9:E10"/>
    <mergeCell ref="F9:F10"/>
    <mergeCell ref="I9:L10"/>
  </mergeCells>
  <phoneticPr fontId="1"/>
  <pageMargins left="0.7" right="0.7" top="0.75" bottom="0.75" header="0.3" footer="0.3"/>
  <pageSetup paperSize="9" scale="6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申し込み方法</vt:lpstr>
      <vt:lpstr>選手情報打ち込み男子</vt:lpstr>
      <vt:lpstr>選手情報打ち込み女子</vt:lpstr>
      <vt:lpstr>データとりまとめシート</vt:lpstr>
      <vt:lpstr>市中学校記録会　参加申込書男子</vt:lpstr>
      <vt:lpstr>市中学校記録会　参加申込書女子</vt:lpstr>
      <vt:lpstr>データとりまとめシート!Print_Area</vt:lpstr>
      <vt:lpstr>'市中学校記録会　参加申込書女子'!Print_Area</vt:lpstr>
      <vt:lpstr>'市中学校記録会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2019-05-03T06:55:28Z</cp:lastPrinted>
  <dcterms:created xsi:type="dcterms:W3CDTF">2013-05-04T08:57:00Z</dcterms:created>
  <dcterms:modified xsi:type="dcterms:W3CDTF">2019-05-21T02:12:08Z</dcterms:modified>
</cp:coreProperties>
</file>