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01"/>
  <workbookPr defaultThemeVersion="124226"/>
  <mc:AlternateContent xmlns:mc="http://schemas.openxmlformats.org/markup-compatibility/2006">
    <mc:Choice Requires="x15">
      <x15ac:absPath xmlns:x15ac="http://schemas.microsoft.com/office/spreadsheetml/2010/11/ac" url="https://d.docs.live.net/cac173b7cec64884/陸上/陸上専門部用/2020陸上/エントリーフォーマット/2020080809市中学校記録会/"/>
    </mc:Choice>
  </mc:AlternateContent>
  <xr:revisionPtr revIDLastSave="0" documentId="8_{229BD5F6-A978-45B0-8A76-C87681692579}" xr6:coauthVersionLast="45" xr6:coauthVersionMax="45" xr10:uidLastSave="{00000000-0000-0000-0000-000000000000}"/>
  <bookViews>
    <workbookView xWindow="-120" yWindow="-120" windowWidth="20730" windowHeight="11160" tabRatio="871" firstSheet="4" activeTab="4" xr2:uid="{00000000-000D-0000-FFFF-FFFF00000000}"/>
  </bookViews>
  <sheets>
    <sheet name="申し込み方法" sheetId="10" r:id="rId1"/>
    <sheet name="選手情報打ち込み男子" sheetId="5" r:id="rId2"/>
    <sheet name="選手情報打ち込み女子" sheetId="8" r:id="rId3"/>
    <sheet name="データとりまとめシート" sheetId="1" r:id="rId4"/>
    <sheet name="中学記録会　参加申込書男子" sheetId="2" r:id="rId5"/>
    <sheet name="中学記録会　参加申込書女子" sheetId="9" r:id="rId6"/>
  </sheets>
  <definedNames>
    <definedName name="_xlnm.Print_Area" localSheetId="5">'中学記録会　参加申込書女子'!$A$1:$N$57</definedName>
    <definedName name="_xlnm.Print_Area" localSheetId="4">'中学記録会　参加申込書男子'!$A$1:$N$57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9" l="1"/>
  <c r="F15" i="9"/>
  <c r="H25" i="9"/>
  <c r="I25" i="9"/>
  <c r="K25" i="9" s="1"/>
  <c r="M25" i="9"/>
  <c r="H26" i="9"/>
  <c r="I26" i="9"/>
  <c r="J26" i="9" s="1"/>
  <c r="M26" i="9"/>
  <c r="H27" i="9"/>
  <c r="I27" i="9"/>
  <c r="L27" i="9" s="1"/>
  <c r="M27" i="9"/>
  <c r="N27" i="9"/>
  <c r="H28" i="9"/>
  <c r="I28" i="9"/>
  <c r="K28" i="9" s="1"/>
  <c r="M28" i="9"/>
  <c r="H29" i="9"/>
  <c r="I29" i="9"/>
  <c r="K29" i="9" s="1"/>
  <c r="M29" i="9"/>
  <c r="N29" i="9"/>
  <c r="H30" i="9"/>
  <c r="I30" i="9"/>
  <c r="J30" i="9" s="1"/>
  <c r="K30" i="9"/>
  <c r="M30" i="9"/>
  <c r="H31" i="9"/>
  <c r="I31" i="9"/>
  <c r="L31" i="9" s="1"/>
  <c r="J31" i="9"/>
  <c r="K31" i="9"/>
  <c r="M31" i="9"/>
  <c r="N31" i="9"/>
  <c r="H32" i="9"/>
  <c r="I32" i="9"/>
  <c r="K32" i="9" s="1"/>
  <c r="M32" i="9"/>
  <c r="H33" i="9"/>
  <c r="I33" i="9"/>
  <c r="K33" i="9" s="1"/>
  <c r="M33" i="9"/>
  <c r="N33" i="9"/>
  <c r="H34" i="9"/>
  <c r="I34" i="9"/>
  <c r="J34" i="9" s="1"/>
  <c r="K34" i="9"/>
  <c r="M34" i="9"/>
  <c r="H35" i="9"/>
  <c r="I35" i="9"/>
  <c r="L35" i="9" s="1"/>
  <c r="J35" i="9"/>
  <c r="K35" i="9"/>
  <c r="M35" i="9"/>
  <c r="N35" i="9"/>
  <c r="H36" i="9"/>
  <c r="I36" i="9"/>
  <c r="K36" i="9" s="1"/>
  <c r="M36" i="9"/>
  <c r="H37" i="9"/>
  <c r="I37" i="9"/>
  <c r="K37" i="9" s="1"/>
  <c r="M37" i="9"/>
  <c r="N37" i="9"/>
  <c r="H38" i="9"/>
  <c r="I38" i="9"/>
  <c r="J38" i="9" s="1"/>
  <c r="K38" i="9"/>
  <c r="M38" i="9"/>
  <c r="H39" i="9"/>
  <c r="I39" i="9"/>
  <c r="L39" i="9" s="1"/>
  <c r="J39" i="9"/>
  <c r="K39" i="9"/>
  <c r="M39" i="9"/>
  <c r="N39" i="9"/>
  <c r="H40" i="9"/>
  <c r="I40" i="9"/>
  <c r="K40" i="9" s="1"/>
  <c r="M40" i="9"/>
  <c r="H41" i="9"/>
  <c r="I41" i="9"/>
  <c r="K41" i="9" s="1"/>
  <c r="M41" i="9"/>
  <c r="N41" i="9"/>
  <c r="H42" i="9"/>
  <c r="I42" i="9"/>
  <c r="J42" i="9" s="1"/>
  <c r="K42" i="9"/>
  <c r="M42" i="9"/>
  <c r="H43" i="9"/>
  <c r="I43" i="9"/>
  <c r="L43" i="9" s="1"/>
  <c r="J43" i="9"/>
  <c r="K43" i="9"/>
  <c r="M43" i="9"/>
  <c r="N43" i="9"/>
  <c r="H44" i="9"/>
  <c r="I44" i="9"/>
  <c r="K44" i="9" s="1"/>
  <c r="M44" i="9"/>
  <c r="H45" i="9"/>
  <c r="I45" i="9"/>
  <c r="K45" i="9" s="1"/>
  <c r="M45" i="9"/>
  <c r="N45" i="9"/>
  <c r="H46" i="9"/>
  <c r="I46" i="9"/>
  <c r="J46" i="9" s="1"/>
  <c r="K46" i="9"/>
  <c r="M46" i="9"/>
  <c r="H47" i="9"/>
  <c r="I47" i="9"/>
  <c r="L47" i="9" s="1"/>
  <c r="J47" i="9"/>
  <c r="K47" i="9"/>
  <c r="M47" i="9"/>
  <c r="N47" i="9"/>
  <c r="H48" i="9"/>
  <c r="I48" i="9"/>
  <c r="K48" i="9" s="1"/>
  <c r="M48" i="9"/>
  <c r="H49" i="9"/>
  <c r="I49" i="9"/>
  <c r="K49" i="9" s="1"/>
  <c r="M49" i="9"/>
  <c r="N49" i="9"/>
  <c r="H50" i="9"/>
  <c r="I50" i="9"/>
  <c r="J50" i="9" s="1"/>
  <c r="K50" i="9"/>
  <c r="M50" i="9"/>
  <c r="H51" i="9"/>
  <c r="I51" i="9"/>
  <c r="L51" i="9" s="1"/>
  <c r="J51" i="9"/>
  <c r="K51" i="9"/>
  <c r="M51" i="9"/>
  <c r="N51" i="9"/>
  <c r="H52" i="9"/>
  <c r="I52" i="9"/>
  <c r="K52" i="9" s="1"/>
  <c r="M52" i="9"/>
  <c r="H53" i="9"/>
  <c r="I53" i="9"/>
  <c r="K53" i="9" s="1"/>
  <c r="M53" i="9"/>
  <c r="N53" i="9"/>
  <c r="H54" i="9"/>
  <c r="I54" i="9"/>
  <c r="J54" i="9" s="1"/>
  <c r="K54" i="9"/>
  <c r="M54" i="9"/>
  <c r="H55" i="9"/>
  <c r="I55" i="9"/>
  <c r="L55" i="9" s="1"/>
  <c r="J55" i="9"/>
  <c r="M55" i="9"/>
  <c r="H56" i="9"/>
  <c r="I56" i="9"/>
  <c r="K56" i="9" s="1"/>
  <c r="M56" i="9"/>
  <c r="H57" i="9"/>
  <c r="I57" i="9"/>
  <c r="K57" i="9" s="1"/>
  <c r="J57" i="9"/>
  <c r="M57" i="9"/>
  <c r="I24" i="9"/>
  <c r="M24" i="9"/>
  <c r="M23" i="9"/>
  <c r="I23" i="9"/>
  <c r="H24" i="9"/>
  <c r="H23" i="9"/>
  <c r="B25" i="9"/>
  <c r="C25" i="9" s="1"/>
  <c r="F25" i="9"/>
  <c r="B26" i="9"/>
  <c r="E26" i="9" s="1"/>
  <c r="F26" i="9"/>
  <c r="B27" i="9"/>
  <c r="C27" i="9" s="1"/>
  <c r="F27" i="9"/>
  <c r="B28" i="9"/>
  <c r="E28" i="9" s="1"/>
  <c r="F28" i="9"/>
  <c r="B29" i="9"/>
  <c r="C29" i="9" s="1"/>
  <c r="F29" i="9"/>
  <c r="B30" i="9"/>
  <c r="E30" i="9" s="1"/>
  <c r="F30" i="9"/>
  <c r="B31" i="9"/>
  <c r="C31" i="9" s="1"/>
  <c r="F31" i="9"/>
  <c r="B32" i="9"/>
  <c r="E32" i="9" s="1"/>
  <c r="F32" i="9"/>
  <c r="B33" i="9"/>
  <c r="C33" i="9" s="1"/>
  <c r="F33" i="9"/>
  <c r="B34" i="9"/>
  <c r="E34" i="9" s="1"/>
  <c r="F34" i="9"/>
  <c r="B35" i="9"/>
  <c r="C35" i="9" s="1"/>
  <c r="F35" i="9"/>
  <c r="B36" i="9"/>
  <c r="E36" i="9" s="1"/>
  <c r="F36" i="9"/>
  <c r="B37" i="9"/>
  <c r="C37" i="9" s="1"/>
  <c r="F37" i="9"/>
  <c r="B38" i="9"/>
  <c r="E38" i="9" s="1"/>
  <c r="D38" i="9"/>
  <c r="F38" i="9"/>
  <c r="B39" i="9"/>
  <c r="C39" i="9" s="1"/>
  <c r="F39" i="9"/>
  <c r="B40" i="9"/>
  <c r="E40" i="9" s="1"/>
  <c r="F40" i="9"/>
  <c r="B41" i="9"/>
  <c r="C41" i="9" s="1"/>
  <c r="F41" i="9"/>
  <c r="B42" i="9"/>
  <c r="E42" i="9" s="1"/>
  <c r="D42" i="9"/>
  <c r="F42" i="9"/>
  <c r="B43" i="9"/>
  <c r="C43" i="9" s="1"/>
  <c r="F43" i="9"/>
  <c r="B44" i="9"/>
  <c r="E44" i="9" s="1"/>
  <c r="F44" i="9"/>
  <c r="B45" i="9"/>
  <c r="C45" i="9" s="1"/>
  <c r="F45" i="9"/>
  <c r="B46" i="9"/>
  <c r="E46" i="9" s="1"/>
  <c r="F46" i="9"/>
  <c r="B47" i="9"/>
  <c r="C47" i="9" s="1"/>
  <c r="F47" i="9"/>
  <c r="B48" i="9"/>
  <c r="E48" i="9" s="1"/>
  <c r="F48" i="9"/>
  <c r="B49" i="9"/>
  <c r="C49" i="9" s="1"/>
  <c r="F49" i="9"/>
  <c r="B50" i="9"/>
  <c r="E50" i="9" s="1"/>
  <c r="F50" i="9"/>
  <c r="B51" i="9"/>
  <c r="C51" i="9" s="1"/>
  <c r="F51" i="9"/>
  <c r="E15" i="2"/>
  <c r="E1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24" i="2"/>
  <c r="H23" i="2"/>
  <c r="I23" i="2"/>
  <c r="I25" i="2"/>
  <c r="M25" i="2"/>
  <c r="N25" i="2"/>
  <c r="I26" i="2"/>
  <c r="J26" i="2" s="1"/>
  <c r="K26" i="2"/>
  <c r="M26" i="2"/>
  <c r="I27" i="2"/>
  <c r="M27" i="2"/>
  <c r="I28" i="2"/>
  <c r="K28" i="2" s="1"/>
  <c r="M28" i="2"/>
  <c r="I29" i="2"/>
  <c r="M29" i="2"/>
  <c r="I30" i="2"/>
  <c r="J30" i="2" s="1"/>
  <c r="K30" i="2"/>
  <c r="M30" i="2"/>
  <c r="I31" i="2"/>
  <c r="M31" i="2"/>
  <c r="I32" i="2"/>
  <c r="K32" i="2" s="1"/>
  <c r="M32" i="2"/>
  <c r="I33" i="2"/>
  <c r="M33" i="2"/>
  <c r="N33" i="2"/>
  <c r="I34" i="2"/>
  <c r="J34" i="2" s="1"/>
  <c r="K34" i="2"/>
  <c r="M34" i="2"/>
  <c r="I35" i="2"/>
  <c r="M35" i="2"/>
  <c r="I36" i="2"/>
  <c r="K36" i="2" s="1"/>
  <c r="M36" i="2"/>
  <c r="I37" i="2"/>
  <c r="M37" i="2"/>
  <c r="I38" i="2"/>
  <c r="J38" i="2" s="1"/>
  <c r="K38" i="2"/>
  <c r="M38" i="2"/>
  <c r="I39" i="2"/>
  <c r="M39" i="2"/>
  <c r="I40" i="2"/>
  <c r="K40" i="2" s="1"/>
  <c r="M40" i="2"/>
  <c r="I41" i="2"/>
  <c r="M41" i="2"/>
  <c r="N41" i="2"/>
  <c r="I42" i="2"/>
  <c r="J42" i="2" s="1"/>
  <c r="K42" i="2"/>
  <c r="M42" i="2"/>
  <c r="I43" i="2"/>
  <c r="M43" i="2"/>
  <c r="I44" i="2"/>
  <c r="K44" i="2" s="1"/>
  <c r="M44" i="2"/>
  <c r="I45" i="2"/>
  <c r="M45" i="2"/>
  <c r="I46" i="2"/>
  <c r="J46" i="2" s="1"/>
  <c r="K46" i="2"/>
  <c r="M46" i="2"/>
  <c r="I47" i="2"/>
  <c r="M47" i="2"/>
  <c r="I48" i="2"/>
  <c r="K48" i="2" s="1"/>
  <c r="M48" i="2"/>
  <c r="I49" i="2"/>
  <c r="M49" i="2"/>
  <c r="N49" i="2"/>
  <c r="I50" i="2"/>
  <c r="J50" i="2" s="1"/>
  <c r="K50" i="2"/>
  <c r="M50" i="2"/>
  <c r="I51" i="2"/>
  <c r="M51" i="2"/>
  <c r="I52" i="2"/>
  <c r="K52" i="2" s="1"/>
  <c r="M52" i="2"/>
  <c r="I53" i="2"/>
  <c r="M53" i="2"/>
  <c r="I54" i="2"/>
  <c r="J54" i="2" s="1"/>
  <c r="K54" i="2"/>
  <c r="M54" i="2"/>
  <c r="I55" i="2"/>
  <c r="M55" i="2"/>
  <c r="I56" i="2"/>
  <c r="L56" i="2" s="1"/>
  <c r="M56" i="2"/>
  <c r="I57" i="2"/>
  <c r="M57" i="2"/>
  <c r="N57" i="2"/>
  <c r="M24" i="2"/>
  <c r="I24" i="2"/>
  <c r="M23" i="2"/>
  <c r="B26" i="2"/>
  <c r="F26" i="2"/>
  <c r="B27" i="2"/>
  <c r="D27" i="2" s="1"/>
  <c r="F27" i="2"/>
  <c r="B28" i="2"/>
  <c r="C28" i="2" s="1"/>
  <c r="D28" i="2"/>
  <c r="F28" i="2"/>
  <c r="B29" i="2"/>
  <c r="D29" i="2" s="1"/>
  <c r="F29" i="2"/>
  <c r="B30" i="2"/>
  <c r="C30" i="2" s="1"/>
  <c r="F30" i="2"/>
  <c r="B31" i="2"/>
  <c r="D31" i="2" s="1"/>
  <c r="F31" i="2"/>
  <c r="B32" i="2"/>
  <c r="C32" i="2" s="1"/>
  <c r="D32" i="2"/>
  <c r="F32" i="2"/>
  <c r="B33" i="2"/>
  <c r="D33" i="2" s="1"/>
  <c r="F33" i="2"/>
  <c r="B34" i="2"/>
  <c r="F34" i="2"/>
  <c r="B35" i="2"/>
  <c r="D35" i="2" s="1"/>
  <c r="F35" i="2"/>
  <c r="B36" i="2"/>
  <c r="C36" i="2" s="1"/>
  <c r="D36" i="2"/>
  <c r="F36" i="2"/>
  <c r="B37" i="2"/>
  <c r="D37" i="2" s="1"/>
  <c r="F37" i="2"/>
  <c r="B38" i="2"/>
  <c r="C38" i="2" s="1"/>
  <c r="F38" i="2"/>
  <c r="B39" i="2"/>
  <c r="D39" i="2" s="1"/>
  <c r="F39" i="2"/>
  <c r="B40" i="2"/>
  <c r="C40" i="2" s="1"/>
  <c r="D40" i="2"/>
  <c r="F40" i="2"/>
  <c r="B41" i="2"/>
  <c r="D41" i="2" s="1"/>
  <c r="F41" i="2"/>
  <c r="B42" i="2"/>
  <c r="F42" i="2"/>
  <c r="B43" i="2"/>
  <c r="D43" i="2" s="1"/>
  <c r="F43" i="2"/>
  <c r="B44" i="2"/>
  <c r="C44" i="2" s="1"/>
  <c r="D44" i="2"/>
  <c r="F44" i="2"/>
  <c r="B45" i="2"/>
  <c r="D45" i="2" s="1"/>
  <c r="F45" i="2"/>
  <c r="B46" i="2"/>
  <c r="C46" i="2" s="1"/>
  <c r="F46" i="2"/>
  <c r="B47" i="2"/>
  <c r="D47" i="2" s="1"/>
  <c r="F47" i="2"/>
  <c r="B48" i="2"/>
  <c r="C48" i="2" s="1"/>
  <c r="D48" i="2"/>
  <c r="F48" i="2"/>
  <c r="B49" i="2"/>
  <c r="D49" i="2" s="1"/>
  <c r="F49" i="2"/>
  <c r="B50" i="2"/>
  <c r="F50" i="2"/>
  <c r="B51" i="2"/>
  <c r="D51" i="2" s="1"/>
  <c r="F51" i="2"/>
  <c r="B52" i="2"/>
  <c r="C52" i="2" s="1"/>
  <c r="D52" i="2"/>
  <c r="F52" i="2"/>
  <c r="B53" i="2"/>
  <c r="D53" i="2" s="1"/>
  <c r="F53" i="2"/>
  <c r="B54" i="2"/>
  <c r="C54" i="2" s="1"/>
  <c r="F54" i="2"/>
  <c r="B55" i="2"/>
  <c r="D55" i="2" s="1"/>
  <c r="F55" i="2"/>
  <c r="B56" i="2"/>
  <c r="C56" i="2" s="1"/>
  <c r="D56" i="2"/>
  <c r="F56" i="2"/>
  <c r="B57" i="2"/>
  <c r="D57" i="2" s="1"/>
  <c r="F57" i="2"/>
  <c r="M39" i="1"/>
  <c r="M40" i="1"/>
  <c r="M41" i="1"/>
  <c r="Q41" i="1" s="1"/>
  <c r="M42" i="1"/>
  <c r="P42" i="1" s="1"/>
  <c r="M43" i="1"/>
  <c r="Q43" i="1" s="1"/>
  <c r="M44" i="1"/>
  <c r="P44" i="1" s="1"/>
  <c r="M45" i="1"/>
  <c r="M46" i="1"/>
  <c r="P46" i="1" s="1"/>
  <c r="M47" i="1"/>
  <c r="Q47" i="1" s="1"/>
  <c r="P47" i="1"/>
  <c r="S47" i="1"/>
  <c r="M48" i="1"/>
  <c r="P48" i="1" s="1"/>
  <c r="R48" i="1"/>
  <c r="M49" i="1"/>
  <c r="Q49" i="1" s="1"/>
  <c r="O49" i="1"/>
  <c r="P49" i="1"/>
  <c r="R49" i="1"/>
  <c r="S49" i="1"/>
  <c r="M50" i="1"/>
  <c r="P50" i="1" s="1"/>
  <c r="M51" i="1"/>
  <c r="S51" i="1"/>
  <c r="M52" i="1"/>
  <c r="P52" i="1" s="1"/>
  <c r="M53" i="1"/>
  <c r="R53" i="1" s="1"/>
  <c r="P53" i="1"/>
  <c r="M54" i="1"/>
  <c r="P54" i="1" s="1"/>
  <c r="M55" i="1"/>
  <c r="Q55" i="1" s="1"/>
  <c r="O55" i="1"/>
  <c r="R55" i="1"/>
  <c r="S55" i="1"/>
  <c r="M56" i="1"/>
  <c r="P56" i="1" s="1"/>
  <c r="M57" i="1"/>
  <c r="Q57" i="1" s="1"/>
  <c r="O57" i="1"/>
  <c r="P57" i="1"/>
  <c r="R57" i="1"/>
  <c r="S57" i="1"/>
  <c r="M58" i="1"/>
  <c r="P58" i="1" s="1"/>
  <c r="M59" i="1"/>
  <c r="Q59" i="1" s="1"/>
  <c r="O59" i="1"/>
  <c r="R59" i="1"/>
  <c r="S59" i="1"/>
  <c r="M60" i="1"/>
  <c r="M61" i="1"/>
  <c r="R61" i="1" s="1"/>
  <c r="P61" i="1"/>
  <c r="M62" i="1"/>
  <c r="P62" i="1" s="1"/>
  <c r="M63" i="1"/>
  <c r="S63" i="1"/>
  <c r="M64" i="1"/>
  <c r="R64" i="1" s="1"/>
  <c r="M65" i="1"/>
  <c r="Q65" i="1" s="1"/>
  <c r="P65" i="1"/>
  <c r="S65" i="1"/>
  <c r="M66" i="1"/>
  <c r="Q66" i="1" s="1"/>
  <c r="M67" i="1"/>
  <c r="M68" i="1"/>
  <c r="Q68" i="1" s="1"/>
  <c r="M69" i="1"/>
  <c r="Q69" i="1" s="1"/>
  <c r="O69" i="1"/>
  <c r="P69" i="1"/>
  <c r="S69" i="1"/>
  <c r="M70" i="1"/>
  <c r="Q70" i="1" s="1"/>
  <c r="M71" i="1"/>
  <c r="Q71" i="1" s="1"/>
  <c r="P71" i="1"/>
  <c r="S71" i="1"/>
  <c r="M72" i="1"/>
  <c r="O72" i="1" s="1"/>
  <c r="M73" i="1"/>
  <c r="S73" i="1"/>
  <c r="M74" i="1"/>
  <c r="Q74" i="1" s="1"/>
  <c r="M75" i="1"/>
  <c r="Q75" i="1" s="1"/>
  <c r="P75" i="1"/>
  <c r="M76" i="1"/>
  <c r="Q76" i="1" s="1"/>
  <c r="M77" i="1"/>
  <c r="M78" i="1"/>
  <c r="M79" i="1"/>
  <c r="Q79" i="1" s="1"/>
  <c r="O79" i="1"/>
  <c r="R79" i="1"/>
  <c r="S79" i="1"/>
  <c r="M80" i="1"/>
  <c r="R80" i="1" s="1"/>
  <c r="M38" i="1"/>
  <c r="C45" i="1"/>
  <c r="H45" i="1" s="1"/>
  <c r="C46" i="1"/>
  <c r="C47" i="1"/>
  <c r="H47" i="1"/>
  <c r="C48" i="1"/>
  <c r="G48" i="1" s="1"/>
  <c r="C49" i="1"/>
  <c r="C50" i="1"/>
  <c r="C51" i="1"/>
  <c r="C52" i="1"/>
  <c r="G52" i="1" s="1"/>
  <c r="C53" i="1"/>
  <c r="H53" i="1" s="1"/>
  <c r="F53" i="1"/>
  <c r="C54" i="1"/>
  <c r="G54" i="1" s="1"/>
  <c r="C55" i="1"/>
  <c r="C56" i="1"/>
  <c r="G56" i="1" s="1"/>
  <c r="C57" i="1"/>
  <c r="H57" i="1" s="1"/>
  <c r="C58" i="1"/>
  <c r="F58" i="1" s="1"/>
  <c r="C59" i="1"/>
  <c r="E59" i="1" s="1"/>
  <c r="F59" i="1"/>
  <c r="H59" i="1"/>
  <c r="C60" i="1"/>
  <c r="F60" i="1" s="1"/>
  <c r="C61" i="1"/>
  <c r="E61" i="1" s="1"/>
  <c r="F61" i="1"/>
  <c r="H61" i="1"/>
  <c r="C62" i="1"/>
  <c r="C63" i="1"/>
  <c r="E63" i="1" s="1"/>
  <c r="C64" i="1"/>
  <c r="F64" i="1" s="1"/>
  <c r="H64" i="1"/>
  <c r="C65" i="1"/>
  <c r="E65" i="1" s="1"/>
  <c r="C66" i="1"/>
  <c r="F66" i="1" s="1"/>
  <c r="C67" i="1"/>
  <c r="E67" i="1" s="1"/>
  <c r="F67" i="1"/>
  <c r="C68" i="1"/>
  <c r="F68" i="1" s="1"/>
  <c r="C69" i="1"/>
  <c r="E69" i="1" s="1"/>
  <c r="F69" i="1"/>
  <c r="C70" i="1"/>
  <c r="F70" i="1" s="1"/>
  <c r="C71" i="1"/>
  <c r="E71" i="1" s="1"/>
  <c r="F71" i="1"/>
  <c r="C72" i="1"/>
  <c r="F72" i="1" s="1"/>
  <c r="H72" i="1"/>
  <c r="C73" i="1"/>
  <c r="E73" i="1" s="1"/>
  <c r="C74" i="1"/>
  <c r="F74" i="1" s="1"/>
  <c r="C75" i="1"/>
  <c r="E75" i="1" s="1"/>
  <c r="C76" i="1"/>
  <c r="F76" i="1" s="1"/>
  <c r="C77" i="1"/>
  <c r="E77" i="1" s="1"/>
  <c r="C78" i="1"/>
  <c r="G78" i="1" s="1"/>
  <c r="C44" i="1"/>
  <c r="C42" i="1"/>
  <c r="D32" i="9" l="1"/>
  <c r="S43" i="1"/>
  <c r="R43" i="1"/>
  <c r="O43" i="1"/>
  <c r="R42" i="1"/>
  <c r="P43" i="1"/>
  <c r="J27" i="9"/>
  <c r="D46" i="9"/>
  <c r="N25" i="9"/>
  <c r="K27" i="9"/>
  <c r="S41" i="1"/>
  <c r="P41" i="1"/>
  <c r="D50" i="9"/>
  <c r="D34" i="9"/>
  <c r="D26" i="9"/>
  <c r="E49" i="1"/>
  <c r="H49" i="1"/>
  <c r="P40" i="1"/>
  <c r="R40" i="1"/>
  <c r="P60" i="1"/>
  <c r="R60" i="1"/>
  <c r="C26" i="2"/>
  <c r="D26" i="2"/>
  <c r="J35" i="2"/>
  <c r="N35" i="2"/>
  <c r="K35" i="2"/>
  <c r="L35" i="2"/>
  <c r="K29" i="2"/>
  <c r="J29" i="2"/>
  <c r="L29" i="2"/>
  <c r="F62" i="1"/>
  <c r="H62" i="1"/>
  <c r="E51" i="1"/>
  <c r="F51" i="1"/>
  <c r="R67" i="1"/>
  <c r="O67" i="1"/>
  <c r="P67" i="1"/>
  <c r="S67" i="1"/>
  <c r="Q51" i="1"/>
  <c r="O51" i="1"/>
  <c r="P51" i="1"/>
  <c r="R51" i="1"/>
  <c r="F46" i="1"/>
  <c r="H46" i="1"/>
  <c r="Q45" i="1"/>
  <c r="O45" i="1"/>
  <c r="P45" i="1"/>
  <c r="R45" i="1"/>
  <c r="E55" i="1"/>
  <c r="F55" i="1"/>
  <c r="Q77" i="1"/>
  <c r="P77" i="1"/>
  <c r="Q63" i="1"/>
  <c r="O63" i="1"/>
  <c r="P63" i="1"/>
  <c r="R63" i="1"/>
  <c r="Q39" i="1"/>
  <c r="O39" i="1"/>
  <c r="P39" i="1"/>
  <c r="S39" i="1"/>
  <c r="C42" i="2"/>
  <c r="D42" i="2"/>
  <c r="K53" i="2"/>
  <c r="J53" i="2"/>
  <c r="L53" i="2"/>
  <c r="J51" i="2"/>
  <c r="N51" i="2"/>
  <c r="K51" i="2"/>
  <c r="L51" i="2"/>
  <c r="K45" i="2"/>
  <c r="J45" i="2"/>
  <c r="L45" i="2"/>
  <c r="J43" i="2"/>
  <c r="N43" i="2"/>
  <c r="K43" i="2"/>
  <c r="L43" i="2"/>
  <c r="K37" i="2"/>
  <c r="J37" i="2"/>
  <c r="L37" i="2"/>
  <c r="J27" i="2"/>
  <c r="N27" i="2"/>
  <c r="K27" i="2"/>
  <c r="L27" i="2"/>
  <c r="F50" i="1"/>
  <c r="H50" i="1"/>
  <c r="E47" i="1"/>
  <c r="F47" i="1"/>
  <c r="Q73" i="1"/>
  <c r="O73" i="1"/>
  <c r="P73" i="1"/>
  <c r="R73" i="1"/>
  <c r="S45" i="1"/>
  <c r="C50" i="2"/>
  <c r="D50" i="2"/>
  <c r="C34" i="2"/>
  <c r="D34" i="2"/>
  <c r="K57" i="2"/>
  <c r="J57" i="2"/>
  <c r="L57" i="2"/>
  <c r="J55" i="2"/>
  <c r="N55" i="2"/>
  <c r="K55" i="2"/>
  <c r="L55" i="2"/>
  <c r="N53" i="2"/>
  <c r="K49" i="2"/>
  <c r="J49" i="2"/>
  <c r="L49" i="2"/>
  <c r="J47" i="2"/>
  <c r="N47" i="2"/>
  <c r="K47" i="2"/>
  <c r="L47" i="2"/>
  <c r="N45" i="2"/>
  <c r="K41" i="2"/>
  <c r="J41" i="2"/>
  <c r="L41" i="2"/>
  <c r="J39" i="2"/>
  <c r="N39" i="2"/>
  <c r="K39" i="2"/>
  <c r="L39" i="2"/>
  <c r="N37" i="2"/>
  <c r="K33" i="2"/>
  <c r="J33" i="2"/>
  <c r="L33" i="2"/>
  <c r="J31" i="2"/>
  <c r="N31" i="2"/>
  <c r="K31" i="2"/>
  <c r="L31" i="2"/>
  <c r="N29" i="2"/>
  <c r="K25" i="2"/>
  <c r="J25" i="2"/>
  <c r="L25" i="2"/>
  <c r="O75" i="1"/>
  <c r="O71" i="1"/>
  <c r="O65" i="1"/>
  <c r="R62" i="1"/>
  <c r="O61" i="1"/>
  <c r="O53" i="1"/>
  <c r="R50" i="1"/>
  <c r="O47" i="1"/>
  <c r="R44" i="1"/>
  <c r="O41" i="1"/>
  <c r="D54" i="2"/>
  <c r="D46" i="2"/>
  <c r="D38" i="2"/>
  <c r="D30" i="2"/>
  <c r="D44" i="9"/>
  <c r="D36" i="9"/>
  <c r="D28" i="9"/>
  <c r="K26" i="9"/>
  <c r="S75" i="1"/>
  <c r="H69" i="1"/>
  <c r="H67" i="1"/>
  <c r="P79" i="1"/>
  <c r="R75" i="1"/>
  <c r="R71" i="1"/>
  <c r="R65" i="1"/>
  <c r="S61" i="1"/>
  <c r="P59" i="1"/>
  <c r="P55" i="1"/>
  <c r="S53" i="1"/>
  <c r="R47" i="1"/>
  <c r="R41" i="1"/>
  <c r="D48" i="9"/>
  <c r="D40" i="9"/>
  <c r="L53" i="9"/>
  <c r="L49" i="9"/>
  <c r="L45" i="9"/>
  <c r="L41" i="9"/>
  <c r="L37" i="9"/>
  <c r="L33" i="9"/>
  <c r="L29" i="9"/>
  <c r="L25" i="9"/>
  <c r="D30" i="9"/>
  <c r="N57" i="9"/>
  <c r="N55" i="9"/>
  <c r="J53" i="9"/>
  <c r="J49" i="9"/>
  <c r="J45" i="9"/>
  <c r="J41" i="9"/>
  <c r="J37" i="9"/>
  <c r="J33" i="9"/>
  <c r="J29" i="9"/>
  <c r="J25" i="9"/>
  <c r="K55" i="9"/>
  <c r="L57" i="9"/>
  <c r="R72" i="1"/>
  <c r="R77" i="1"/>
  <c r="O77" i="1"/>
  <c r="S77" i="1"/>
  <c r="N56" i="9"/>
  <c r="J56" i="9"/>
  <c r="L54" i="9"/>
  <c r="N52" i="9"/>
  <c r="J52" i="9"/>
  <c r="L50" i="9"/>
  <c r="N48" i="9"/>
  <c r="J48" i="9"/>
  <c r="L46" i="9"/>
  <c r="N44" i="9"/>
  <c r="J44" i="9"/>
  <c r="L42" i="9"/>
  <c r="N40" i="9"/>
  <c r="J40" i="9"/>
  <c r="L38" i="9"/>
  <c r="N36" i="9"/>
  <c r="J36" i="9"/>
  <c r="L34" i="9"/>
  <c r="N32" i="9"/>
  <c r="J32" i="9"/>
  <c r="L30" i="9"/>
  <c r="N28" i="9"/>
  <c r="J28" i="9"/>
  <c r="L26" i="9"/>
  <c r="L56" i="9"/>
  <c r="N54" i="9"/>
  <c r="L52" i="9"/>
  <c r="N50" i="9"/>
  <c r="L48" i="9"/>
  <c r="N46" i="9"/>
  <c r="L44" i="9"/>
  <c r="N42" i="9"/>
  <c r="L40" i="9"/>
  <c r="N38" i="9"/>
  <c r="L36" i="9"/>
  <c r="N34" i="9"/>
  <c r="L32" i="9"/>
  <c r="N30" i="9"/>
  <c r="L28" i="9"/>
  <c r="N26" i="9"/>
  <c r="E51" i="9"/>
  <c r="G50" i="9"/>
  <c r="C50" i="9"/>
  <c r="E49" i="9"/>
  <c r="G48" i="9"/>
  <c r="C48" i="9"/>
  <c r="E47" i="9"/>
  <c r="G46" i="9"/>
  <c r="C46" i="9"/>
  <c r="E45" i="9"/>
  <c r="G44" i="9"/>
  <c r="C44" i="9"/>
  <c r="E43" i="9"/>
  <c r="G42" i="9"/>
  <c r="C42" i="9"/>
  <c r="E41" i="9"/>
  <c r="G40" i="9"/>
  <c r="C40" i="9"/>
  <c r="E39" i="9"/>
  <c r="G38" i="9"/>
  <c r="C38" i="9"/>
  <c r="E37" i="9"/>
  <c r="G36" i="9"/>
  <c r="C36" i="9"/>
  <c r="E35" i="9"/>
  <c r="G34" i="9"/>
  <c r="C34" i="9"/>
  <c r="E33" i="9"/>
  <c r="G32" i="9"/>
  <c r="C32" i="9"/>
  <c r="E31" i="9"/>
  <c r="G30" i="9"/>
  <c r="C30" i="9"/>
  <c r="E29" i="9"/>
  <c r="G28" i="9"/>
  <c r="C28" i="9"/>
  <c r="E27" i="9"/>
  <c r="G26" i="9"/>
  <c r="C26" i="9"/>
  <c r="E25" i="9"/>
  <c r="D51" i="9"/>
  <c r="D49" i="9"/>
  <c r="D47" i="9"/>
  <c r="D45" i="9"/>
  <c r="D43" i="9"/>
  <c r="D41" i="9"/>
  <c r="D39" i="9"/>
  <c r="D37" i="9"/>
  <c r="D35" i="9"/>
  <c r="D33" i="9"/>
  <c r="D31" i="9"/>
  <c r="D29" i="9"/>
  <c r="D27" i="9"/>
  <c r="D25" i="9"/>
  <c r="G51" i="9"/>
  <c r="G49" i="9"/>
  <c r="G47" i="9"/>
  <c r="G45" i="9"/>
  <c r="G43" i="9"/>
  <c r="G41" i="9"/>
  <c r="G39" i="9"/>
  <c r="G37" i="9"/>
  <c r="G35" i="9"/>
  <c r="G33" i="9"/>
  <c r="G31" i="9"/>
  <c r="G29" i="9"/>
  <c r="G27" i="9"/>
  <c r="G25" i="9"/>
  <c r="K56" i="2"/>
  <c r="N56" i="2"/>
  <c r="J56" i="2"/>
  <c r="L54" i="2"/>
  <c r="N52" i="2"/>
  <c r="J52" i="2"/>
  <c r="L50" i="2"/>
  <c r="N48" i="2"/>
  <c r="J48" i="2"/>
  <c r="L46" i="2"/>
  <c r="N44" i="2"/>
  <c r="J44" i="2"/>
  <c r="L42" i="2"/>
  <c r="N40" i="2"/>
  <c r="J40" i="2"/>
  <c r="L38" i="2"/>
  <c r="N36" i="2"/>
  <c r="J36" i="2"/>
  <c r="L34" i="2"/>
  <c r="N32" i="2"/>
  <c r="J32" i="2"/>
  <c r="L30" i="2"/>
  <c r="N28" i="2"/>
  <c r="J28" i="2"/>
  <c r="L26" i="2"/>
  <c r="N54" i="2"/>
  <c r="L52" i="2"/>
  <c r="N50" i="2"/>
  <c r="L48" i="2"/>
  <c r="N46" i="2"/>
  <c r="L44" i="2"/>
  <c r="N42" i="2"/>
  <c r="L40" i="2"/>
  <c r="N38" i="2"/>
  <c r="L36" i="2"/>
  <c r="N34" i="2"/>
  <c r="L32" i="2"/>
  <c r="N30" i="2"/>
  <c r="L28" i="2"/>
  <c r="N26" i="2"/>
  <c r="G57" i="2"/>
  <c r="C57" i="2"/>
  <c r="E56" i="2"/>
  <c r="G55" i="2"/>
  <c r="C55" i="2"/>
  <c r="E54" i="2"/>
  <c r="G53" i="2"/>
  <c r="C53" i="2"/>
  <c r="E52" i="2"/>
  <c r="G51" i="2"/>
  <c r="C51" i="2"/>
  <c r="E50" i="2"/>
  <c r="G49" i="2"/>
  <c r="C49" i="2"/>
  <c r="E48" i="2"/>
  <c r="G47" i="2"/>
  <c r="C47" i="2"/>
  <c r="E46" i="2"/>
  <c r="G45" i="2"/>
  <c r="C45" i="2"/>
  <c r="E44" i="2"/>
  <c r="G43" i="2"/>
  <c r="C43" i="2"/>
  <c r="E42" i="2"/>
  <c r="G41" i="2"/>
  <c r="C41" i="2"/>
  <c r="E40" i="2"/>
  <c r="G39" i="2"/>
  <c r="C39" i="2"/>
  <c r="E38" i="2"/>
  <c r="G37" i="2"/>
  <c r="C37" i="2"/>
  <c r="E36" i="2"/>
  <c r="G35" i="2"/>
  <c r="C35" i="2"/>
  <c r="E34" i="2"/>
  <c r="G33" i="2"/>
  <c r="C33" i="2"/>
  <c r="E32" i="2"/>
  <c r="G31" i="2"/>
  <c r="C31" i="2"/>
  <c r="E30" i="2"/>
  <c r="G29" i="2"/>
  <c r="C29" i="2"/>
  <c r="E28" i="2"/>
  <c r="G27" i="2"/>
  <c r="C27" i="2"/>
  <c r="E26" i="2"/>
  <c r="E57" i="2"/>
  <c r="G56" i="2"/>
  <c r="E55" i="2"/>
  <c r="G54" i="2"/>
  <c r="E53" i="2"/>
  <c r="G52" i="2"/>
  <c r="E51" i="2"/>
  <c r="G50" i="2"/>
  <c r="E49" i="2"/>
  <c r="G48" i="2"/>
  <c r="E47" i="2"/>
  <c r="G46" i="2"/>
  <c r="E45" i="2"/>
  <c r="G44" i="2"/>
  <c r="E43" i="2"/>
  <c r="G42" i="2"/>
  <c r="E41" i="2"/>
  <c r="G40" i="2"/>
  <c r="E39" i="2"/>
  <c r="G38" i="2"/>
  <c r="E37" i="2"/>
  <c r="G36" i="2"/>
  <c r="E35" i="2"/>
  <c r="G34" i="2"/>
  <c r="E33" i="2"/>
  <c r="G32" i="2"/>
  <c r="E31" i="2"/>
  <c r="G30" i="2"/>
  <c r="E29" i="2"/>
  <c r="G28" i="2"/>
  <c r="E27" i="2"/>
  <c r="G26" i="2"/>
  <c r="R39" i="1"/>
  <c r="P78" i="1"/>
  <c r="R78" i="1"/>
  <c r="Q78" i="1"/>
  <c r="O78" i="1"/>
  <c r="S78" i="1"/>
  <c r="P80" i="1"/>
  <c r="Q80" i="1"/>
  <c r="O80" i="1"/>
  <c r="S80" i="1"/>
  <c r="R76" i="1"/>
  <c r="R70" i="1"/>
  <c r="R66" i="1"/>
  <c r="R46" i="1"/>
  <c r="Q72" i="1"/>
  <c r="Q64" i="1"/>
  <c r="Q62" i="1"/>
  <c r="Q60" i="1"/>
  <c r="Q58" i="1"/>
  <c r="Q56" i="1"/>
  <c r="Q54" i="1"/>
  <c r="Q48" i="1"/>
  <c r="Q46" i="1"/>
  <c r="Q40" i="1"/>
  <c r="P76" i="1"/>
  <c r="P74" i="1"/>
  <c r="P72" i="1"/>
  <c r="P70" i="1"/>
  <c r="R69" i="1"/>
  <c r="P68" i="1"/>
  <c r="P66" i="1"/>
  <c r="P64" i="1"/>
  <c r="S76" i="1"/>
  <c r="O76" i="1"/>
  <c r="S74" i="1"/>
  <c r="O74" i="1"/>
  <c r="S72" i="1"/>
  <c r="S70" i="1"/>
  <c r="O70" i="1"/>
  <c r="S68" i="1"/>
  <c r="O68" i="1"/>
  <c r="Q67" i="1"/>
  <c r="S66" i="1"/>
  <c r="O66" i="1"/>
  <c r="S64" i="1"/>
  <c r="O64" i="1"/>
  <c r="S62" i="1"/>
  <c r="O62" i="1"/>
  <c r="Q61" i="1"/>
  <c r="S60" i="1"/>
  <c r="O60" i="1"/>
  <c r="S58" i="1"/>
  <c r="O58" i="1"/>
  <c r="S56" i="1"/>
  <c r="O56" i="1"/>
  <c r="S54" i="1"/>
  <c r="O54" i="1"/>
  <c r="Q53" i="1"/>
  <c r="S52" i="1"/>
  <c r="O52" i="1"/>
  <c r="S50" i="1"/>
  <c r="O50" i="1"/>
  <c r="S48" i="1"/>
  <c r="O48" i="1"/>
  <c r="S46" i="1"/>
  <c r="O46" i="1"/>
  <c r="S44" i="1"/>
  <c r="O44" i="1"/>
  <c r="S42" i="1"/>
  <c r="O42" i="1"/>
  <c r="S40" i="1"/>
  <c r="O40" i="1"/>
  <c r="R56" i="1"/>
  <c r="R54" i="1"/>
  <c r="R74" i="1"/>
  <c r="R68" i="1"/>
  <c r="R58" i="1"/>
  <c r="R52" i="1"/>
  <c r="Q52" i="1"/>
  <c r="Q50" i="1"/>
  <c r="Q44" i="1"/>
  <c r="Q42" i="1"/>
  <c r="F77" i="1"/>
  <c r="F75" i="1"/>
  <c r="F73" i="1"/>
  <c r="H71" i="1"/>
  <c r="H66" i="1"/>
  <c r="F63" i="1"/>
  <c r="H58" i="1"/>
  <c r="H48" i="1"/>
  <c r="H65" i="1"/>
  <c r="F49" i="1"/>
  <c r="H77" i="1"/>
  <c r="H75" i="1"/>
  <c r="H73" i="1"/>
  <c r="H68" i="1"/>
  <c r="F65" i="1"/>
  <c r="H63" i="1"/>
  <c r="H60" i="1"/>
  <c r="H56" i="1"/>
  <c r="H54" i="1"/>
  <c r="H52" i="1"/>
  <c r="H78" i="1"/>
  <c r="H76" i="1"/>
  <c r="H74" i="1"/>
  <c r="H70" i="1"/>
  <c r="F78" i="1"/>
  <c r="F56" i="1"/>
  <c r="H55" i="1"/>
  <c r="F54" i="1"/>
  <c r="F52" i="1"/>
  <c r="H51" i="1"/>
  <c r="F48" i="1"/>
  <c r="I78" i="1"/>
  <c r="E78" i="1"/>
  <c r="G77" i="1"/>
  <c r="I76" i="1"/>
  <c r="E76" i="1"/>
  <c r="G75" i="1"/>
  <c r="I74" i="1"/>
  <c r="E74" i="1"/>
  <c r="G73" i="1"/>
  <c r="I72" i="1"/>
  <c r="E72" i="1"/>
  <c r="G71" i="1"/>
  <c r="I70" i="1"/>
  <c r="E70" i="1"/>
  <c r="G69" i="1"/>
  <c r="I68" i="1"/>
  <c r="E68" i="1"/>
  <c r="G67" i="1"/>
  <c r="I66" i="1"/>
  <c r="E66" i="1"/>
  <c r="G65" i="1"/>
  <c r="I64" i="1"/>
  <c r="E64" i="1"/>
  <c r="G63" i="1"/>
  <c r="I62" i="1"/>
  <c r="E62" i="1"/>
  <c r="G61" i="1"/>
  <c r="I60" i="1"/>
  <c r="E60" i="1"/>
  <c r="G59" i="1"/>
  <c r="I58" i="1"/>
  <c r="E58" i="1"/>
  <c r="G57" i="1"/>
  <c r="I56" i="1"/>
  <c r="E56" i="1"/>
  <c r="G55" i="1"/>
  <c r="I54" i="1"/>
  <c r="E54" i="1"/>
  <c r="G53" i="1"/>
  <c r="I52" i="1"/>
  <c r="E52" i="1"/>
  <c r="G51" i="1"/>
  <c r="I50" i="1"/>
  <c r="E50" i="1"/>
  <c r="G49" i="1"/>
  <c r="I48" i="1"/>
  <c r="E48" i="1"/>
  <c r="G47" i="1"/>
  <c r="I46" i="1"/>
  <c r="E46" i="1"/>
  <c r="G45" i="1"/>
  <c r="F57" i="1"/>
  <c r="F45" i="1"/>
  <c r="I77" i="1"/>
  <c r="G76" i="1"/>
  <c r="I75" i="1"/>
  <c r="G74" i="1"/>
  <c r="I73" i="1"/>
  <c r="G72" i="1"/>
  <c r="I71" i="1"/>
  <c r="G70" i="1"/>
  <c r="I69" i="1"/>
  <c r="G68" i="1"/>
  <c r="I67" i="1"/>
  <c r="G66" i="1"/>
  <c r="I65" i="1"/>
  <c r="G64" i="1"/>
  <c r="I63" i="1"/>
  <c r="G62" i="1"/>
  <c r="I61" i="1"/>
  <c r="G60" i="1"/>
  <c r="I59" i="1"/>
  <c r="G58" i="1"/>
  <c r="I57" i="1"/>
  <c r="E57" i="1"/>
  <c r="I55" i="1"/>
  <c r="I53" i="1"/>
  <c r="E53" i="1"/>
  <c r="I51" i="1"/>
  <c r="G50" i="1"/>
  <c r="I49" i="1"/>
  <c r="I47" i="1"/>
  <c r="G46" i="1"/>
  <c r="I45" i="1"/>
  <c r="E45" i="1"/>
  <c r="M37" i="1"/>
  <c r="M36" i="1"/>
  <c r="M35" i="1"/>
  <c r="M34" i="1"/>
  <c r="M33" i="1"/>
  <c r="M32" i="1"/>
  <c r="M31" i="1"/>
  <c r="M30" i="1"/>
  <c r="M29" i="1"/>
  <c r="M28" i="1"/>
  <c r="M27" i="1"/>
  <c r="M26" i="1"/>
  <c r="M25" i="1"/>
  <c r="M24" i="1"/>
  <c r="M22" i="1"/>
  <c r="M23" i="1"/>
  <c r="M21" i="1"/>
  <c r="M20" i="1"/>
  <c r="M19" i="1"/>
  <c r="M18" i="1"/>
  <c r="M17" i="1"/>
  <c r="M16" i="1"/>
  <c r="M15" i="1"/>
  <c r="M14" i="1"/>
  <c r="M13" i="1"/>
  <c r="M12" i="1"/>
  <c r="M11" i="1"/>
  <c r="M10" i="1"/>
  <c r="M9" i="1"/>
  <c r="C40" i="1"/>
  <c r="C41" i="1"/>
  <c r="C39" i="1"/>
  <c r="C38" i="1"/>
  <c r="C37" i="1"/>
  <c r="C36" i="1"/>
  <c r="C35" i="1"/>
  <c r="C29" i="1"/>
  <c r="C26" i="1"/>
  <c r="C25" i="1"/>
  <c r="C24" i="1"/>
  <c r="C23" i="1"/>
  <c r="C22" i="1"/>
  <c r="C20" i="1"/>
  <c r="C19" i="1"/>
  <c r="C18" i="1"/>
  <c r="C17" i="1"/>
  <c r="C16" i="1"/>
  <c r="C15" i="1"/>
  <c r="C14" i="1"/>
  <c r="C13" i="1"/>
  <c r="C12" i="1"/>
  <c r="C11" i="1"/>
  <c r="O37" i="1" l="1"/>
  <c r="P37" i="1"/>
  <c r="Q37" i="1"/>
  <c r="R37" i="1"/>
  <c r="S37" i="1"/>
  <c r="O38" i="1"/>
  <c r="P38" i="1"/>
  <c r="Q38" i="1"/>
  <c r="R38" i="1"/>
  <c r="S38" i="1"/>
  <c r="E16" i="9" l="1"/>
  <c r="F15" i="2"/>
  <c r="F16" i="2"/>
  <c r="F17" i="2"/>
  <c r="F14" i="2"/>
  <c r="N24" i="2"/>
  <c r="L23" i="2"/>
  <c r="K24" i="2" l="1"/>
  <c r="J23" i="2"/>
  <c r="N23" i="2"/>
  <c r="L24" i="2"/>
  <c r="K23" i="2"/>
  <c r="J24" i="2"/>
  <c r="N24" i="9" l="1"/>
  <c r="N23" i="9"/>
  <c r="F24" i="9"/>
  <c r="B24" i="9"/>
  <c r="E24" i="9" s="1"/>
  <c r="F23" i="9"/>
  <c r="B23" i="9"/>
  <c r="F24" i="2"/>
  <c r="F25" i="2"/>
  <c r="B24" i="2"/>
  <c r="D24" i="2" s="1"/>
  <c r="B25" i="2"/>
  <c r="E25" i="2" s="1"/>
  <c r="F23" i="2"/>
  <c r="G23" i="9" l="1"/>
  <c r="C23" i="9"/>
  <c r="E23" i="9"/>
  <c r="D23" i="9"/>
  <c r="K24" i="9"/>
  <c r="L24" i="9"/>
  <c r="D24" i="9"/>
  <c r="G24" i="9"/>
  <c r="C24" i="9"/>
  <c r="D25" i="2"/>
  <c r="C25" i="2"/>
  <c r="G25" i="2"/>
  <c r="J23" i="9"/>
  <c r="J24" i="9"/>
  <c r="G24" i="2"/>
  <c r="E24" i="2"/>
  <c r="C24" i="2"/>
  <c r="K23" i="9"/>
  <c r="L23" i="9"/>
  <c r="B23" i="2" l="1"/>
  <c r="C23" i="2" s="1"/>
  <c r="E23" i="2" l="1"/>
  <c r="D23" i="2"/>
  <c r="G23" i="2"/>
  <c r="H44" i="1" l="1"/>
  <c r="I44" i="1"/>
  <c r="F44" i="1"/>
  <c r="G44" i="1"/>
  <c r="E44" i="1"/>
  <c r="C27" i="1"/>
  <c r="C43" i="1"/>
  <c r="C30" i="1"/>
  <c r="C31" i="1"/>
  <c r="C32" i="1"/>
  <c r="C33" i="1"/>
  <c r="C34" i="1"/>
  <c r="C28" i="1"/>
  <c r="C21" i="1"/>
  <c r="E15" i="9"/>
  <c r="E17" i="9"/>
  <c r="E14" i="9"/>
  <c r="I21" i="1" l="1"/>
  <c r="F21" i="1"/>
  <c r="G21" i="1"/>
  <c r="H21" i="1"/>
  <c r="F33" i="1"/>
  <c r="G33" i="1"/>
  <c r="I33" i="1"/>
  <c r="H33" i="1"/>
  <c r="I37" i="1"/>
  <c r="H37" i="1"/>
  <c r="F37" i="1"/>
  <c r="G37" i="1"/>
  <c r="O15" i="1"/>
  <c r="P15" i="1"/>
  <c r="Q15" i="1"/>
  <c r="R15" i="1"/>
  <c r="S15" i="1"/>
  <c r="R22" i="1"/>
  <c r="S22" i="1"/>
  <c r="O22" i="1"/>
  <c r="P22" i="1"/>
  <c r="Q22" i="1"/>
  <c r="O29" i="1"/>
  <c r="P29" i="1"/>
  <c r="R29" i="1"/>
  <c r="S29" i="1"/>
  <c r="Q29" i="1"/>
  <c r="F31" i="1"/>
  <c r="G31" i="1"/>
  <c r="H31" i="1"/>
  <c r="I31" i="1"/>
  <c r="H22" i="1"/>
  <c r="I22" i="1"/>
  <c r="F22" i="1"/>
  <c r="G22" i="1"/>
  <c r="H32" i="1"/>
  <c r="I32" i="1"/>
  <c r="G32" i="1"/>
  <c r="F32" i="1"/>
  <c r="H36" i="1"/>
  <c r="I36" i="1"/>
  <c r="F36" i="1"/>
  <c r="G36" i="1"/>
  <c r="P16" i="1"/>
  <c r="Q16" i="1"/>
  <c r="R16" i="1"/>
  <c r="O16" i="1"/>
  <c r="S16" i="1"/>
  <c r="I29" i="1"/>
  <c r="G29" i="1"/>
  <c r="H29" i="1"/>
  <c r="F29" i="1"/>
  <c r="O34" i="1"/>
  <c r="P34" i="1"/>
  <c r="Q34" i="1"/>
  <c r="R34" i="1"/>
  <c r="S34" i="1"/>
  <c r="F23" i="1"/>
  <c r="G23" i="1"/>
  <c r="H23" i="1"/>
  <c r="I23" i="1"/>
  <c r="S17" i="1"/>
  <c r="O17" i="1"/>
  <c r="P17" i="1"/>
  <c r="Q17" i="1"/>
  <c r="R17" i="1"/>
  <c r="H24" i="1"/>
  <c r="I24" i="1"/>
  <c r="G24" i="1"/>
  <c r="F24" i="1"/>
  <c r="H30" i="1"/>
  <c r="I30" i="1"/>
  <c r="F30" i="1"/>
  <c r="G30" i="1"/>
  <c r="O18" i="1"/>
  <c r="P18" i="1"/>
  <c r="S18" i="1"/>
  <c r="Q18" i="1"/>
  <c r="R18" i="1"/>
  <c r="P32" i="1"/>
  <c r="Q32" i="1"/>
  <c r="O32" i="1"/>
  <c r="R32" i="1"/>
  <c r="S32" i="1"/>
  <c r="F17" i="1"/>
  <c r="G17" i="1"/>
  <c r="H17" i="1"/>
  <c r="I17" i="1"/>
  <c r="G35" i="1"/>
  <c r="H35" i="1"/>
  <c r="I35" i="1"/>
  <c r="F35" i="1"/>
  <c r="Q27" i="1"/>
  <c r="R27" i="1"/>
  <c r="S27" i="1"/>
  <c r="O27" i="1"/>
  <c r="P27" i="1"/>
  <c r="R31" i="1"/>
  <c r="S31" i="1"/>
  <c r="O31" i="1"/>
  <c r="P31" i="1"/>
  <c r="Q31" i="1"/>
  <c r="H18" i="1"/>
  <c r="I18" i="1"/>
  <c r="F18" i="1"/>
  <c r="G18" i="1"/>
  <c r="H26" i="1"/>
  <c r="I26" i="1"/>
  <c r="F26" i="1"/>
  <c r="G26" i="1"/>
  <c r="H40" i="1"/>
  <c r="I40" i="1"/>
  <c r="G40" i="1"/>
  <c r="F40" i="1"/>
  <c r="O20" i="1"/>
  <c r="P20" i="1"/>
  <c r="Q20" i="1"/>
  <c r="R20" i="1"/>
  <c r="S20" i="1"/>
  <c r="O26" i="1"/>
  <c r="P26" i="1"/>
  <c r="Q26" i="1"/>
  <c r="R26" i="1"/>
  <c r="S26" i="1"/>
  <c r="R30" i="1"/>
  <c r="S30" i="1"/>
  <c r="O30" i="1"/>
  <c r="P30" i="1"/>
  <c r="Q30" i="1"/>
  <c r="F39" i="1"/>
  <c r="G39" i="1"/>
  <c r="H39" i="1"/>
  <c r="I39" i="1"/>
  <c r="G27" i="1"/>
  <c r="H27" i="1"/>
  <c r="I27" i="1"/>
  <c r="F27" i="1"/>
  <c r="S25" i="1"/>
  <c r="O25" i="1"/>
  <c r="P25" i="1"/>
  <c r="Q25" i="1"/>
  <c r="R25" i="1"/>
  <c r="F41" i="1"/>
  <c r="G41" i="1"/>
  <c r="H41" i="1"/>
  <c r="I41" i="1"/>
  <c r="F15" i="1"/>
  <c r="G15" i="1"/>
  <c r="H15" i="1"/>
  <c r="I15" i="1"/>
  <c r="H42" i="1"/>
  <c r="I42" i="1"/>
  <c r="F42" i="1"/>
  <c r="G42" i="1"/>
  <c r="O23" i="1"/>
  <c r="P23" i="1"/>
  <c r="S23" i="1"/>
  <c r="Q23" i="1"/>
  <c r="R23" i="1"/>
  <c r="S33" i="1"/>
  <c r="R33" i="1"/>
  <c r="P33" i="1"/>
  <c r="Q33" i="1"/>
  <c r="O33" i="1"/>
  <c r="H16" i="1"/>
  <c r="I16" i="1"/>
  <c r="G16" i="1"/>
  <c r="F16" i="1"/>
  <c r="G43" i="1"/>
  <c r="H43" i="1"/>
  <c r="I43" i="1"/>
  <c r="F43" i="1"/>
  <c r="O28" i="1"/>
  <c r="P28" i="1"/>
  <c r="S28" i="1"/>
  <c r="Q28" i="1"/>
  <c r="R28" i="1"/>
  <c r="F25" i="1"/>
  <c r="G25" i="1"/>
  <c r="H25" i="1"/>
  <c r="I25" i="1"/>
  <c r="Q19" i="1"/>
  <c r="R19" i="1"/>
  <c r="S19" i="1"/>
  <c r="P19" i="1"/>
  <c r="O19" i="1"/>
  <c r="G19" i="1"/>
  <c r="H19" i="1"/>
  <c r="I19" i="1"/>
  <c r="F19" i="1"/>
  <c r="H28" i="1"/>
  <c r="I28" i="1"/>
  <c r="F28" i="1"/>
  <c r="G28" i="1"/>
  <c r="H20" i="1"/>
  <c r="I20" i="1"/>
  <c r="F20" i="1"/>
  <c r="G20" i="1"/>
  <c r="H34" i="1"/>
  <c r="I34" i="1"/>
  <c r="F34" i="1"/>
  <c r="G34" i="1"/>
  <c r="H38" i="1"/>
  <c r="I38" i="1"/>
  <c r="F38" i="1"/>
  <c r="G38" i="1"/>
  <c r="O21" i="1"/>
  <c r="P21" i="1"/>
  <c r="Q21" i="1"/>
  <c r="R21" i="1"/>
  <c r="S21" i="1"/>
  <c r="P24" i="1"/>
  <c r="Q24" i="1"/>
  <c r="R24" i="1"/>
  <c r="S24" i="1"/>
  <c r="O24" i="1"/>
  <c r="R36" i="1"/>
  <c r="S36" i="1"/>
  <c r="O36" i="1"/>
  <c r="P36" i="1"/>
  <c r="Q36" i="1"/>
  <c r="S35" i="1"/>
  <c r="Q35" i="1"/>
  <c r="R35" i="1"/>
  <c r="O35" i="1"/>
  <c r="P35" i="1"/>
  <c r="E17" i="1"/>
  <c r="E33" i="1"/>
  <c r="E37" i="1"/>
  <c r="E18" i="1"/>
  <c r="E22" i="1"/>
  <c r="E26" i="1"/>
  <c r="E32" i="1"/>
  <c r="E40" i="1"/>
  <c r="E36" i="1"/>
  <c r="E29" i="1"/>
  <c r="E21" i="1"/>
  <c r="E35" i="1"/>
  <c r="E15" i="1"/>
  <c r="E28" i="1"/>
  <c r="E39" i="1"/>
  <c r="E27" i="1"/>
  <c r="E41" i="1"/>
  <c r="E25" i="1"/>
  <c r="E19" i="1"/>
  <c r="E23" i="1"/>
  <c r="E31" i="1"/>
  <c r="E42" i="1"/>
  <c r="E16" i="1"/>
  <c r="E20" i="1"/>
  <c r="E24" i="1"/>
  <c r="E34" i="1"/>
  <c r="E30" i="1"/>
  <c r="E38" i="1"/>
  <c r="E43" i="1"/>
  <c r="C9" i="1"/>
  <c r="G9" i="1" l="1"/>
  <c r="H9" i="1"/>
  <c r="I9" i="1"/>
  <c r="F9" i="1"/>
  <c r="E9" i="1"/>
  <c r="C10" i="1"/>
  <c r="I13" i="1" l="1"/>
  <c r="F13" i="1"/>
  <c r="G13" i="1"/>
  <c r="H13" i="1"/>
  <c r="H12" i="1"/>
  <c r="I12" i="1"/>
  <c r="G12" i="1"/>
  <c r="F12" i="1"/>
  <c r="H14" i="1"/>
  <c r="I14" i="1"/>
  <c r="F14" i="1"/>
  <c r="G14" i="1"/>
  <c r="O12" i="1"/>
  <c r="P12" i="1"/>
  <c r="Q12" i="1"/>
  <c r="R12" i="1"/>
  <c r="S12" i="1"/>
  <c r="R14" i="1"/>
  <c r="S14" i="1"/>
  <c r="P14" i="1"/>
  <c r="Q14" i="1"/>
  <c r="O14" i="1"/>
  <c r="O13" i="1"/>
  <c r="P13" i="1"/>
  <c r="Q13" i="1"/>
  <c r="S13" i="1"/>
  <c r="R13" i="1"/>
  <c r="G11" i="1"/>
  <c r="H11" i="1"/>
  <c r="I11" i="1"/>
  <c r="F11" i="1"/>
  <c r="H10" i="1"/>
  <c r="I10" i="1"/>
  <c r="F10" i="1"/>
  <c r="G10" i="1"/>
  <c r="O10" i="1"/>
  <c r="P10" i="1"/>
  <c r="Q10" i="1"/>
  <c r="R10" i="1"/>
  <c r="S10" i="1"/>
  <c r="Q11" i="1"/>
  <c r="R11" i="1"/>
  <c r="S11" i="1"/>
  <c r="O11" i="1"/>
  <c r="P11" i="1"/>
  <c r="Q9" i="1"/>
  <c r="R9" i="1"/>
  <c r="O9" i="1"/>
  <c r="S9" i="1"/>
  <c r="P9" i="1"/>
  <c r="E12" i="1"/>
  <c r="E11" i="1"/>
  <c r="E10" i="1"/>
  <c r="E13" i="1"/>
  <c r="E14" i="1"/>
</calcChain>
</file>

<file path=xl/sharedStrings.xml><?xml version="1.0" encoding="utf-8"?>
<sst xmlns="http://schemas.openxmlformats.org/spreadsheetml/2006/main" count="454" uniqueCount="136">
  <si>
    <t>【申し込みデータ作成方法】</t>
    <rPh sb="1" eb="2">
      <t>モウ</t>
    </rPh>
    <rPh sb="3" eb="4">
      <t>コ</t>
    </rPh>
    <rPh sb="8" eb="10">
      <t>サクセイ</t>
    </rPh>
    <rPh sb="10" eb="12">
      <t>ホウホウ</t>
    </rPh>
    <phoneticPr fontId="18"/>
  </si>
  <si>
    <t>　　　①　千葉市陸上競技協会ホームページ　ｈｔｔｐ:／／ｃｈｉｂａｓｈｉｒｉｋｋｙｏ.ｎｅｔ　にアクセスし、「大会要項」にある</t>
    <rPh sb="5" eb="8">
      <t>チバシ</t>
    </rPh>
    <rPh sb="8" eb="10">
      <t>リクジョウ</t>
    </rPh>
    <rPh sb="10" eb="12">
      <t>キョウギ</t>
    </rPh>
    <rPh sb="12" eb="14">
      <t>キョウカイ</t>
    </rPh>
    <rPh sb="55" eb="57">
      <t>タイカイ</t>
    </rPh>
    <rPh sb="57" eb="59">
      <t>ヨウコウ</t>
    </rPh>
    <phoneticPr fontId="18"/>
  </si>
  <si>
    <t>　　　　　「千葉市中学校陸上競技記録会　申込みファイル」をダウンロードする。</t>
    <rPh sb="9" eb="12">
      <t>チュウガッコウ</t>
    </rPh>
    <rPh sb="12" eb="14">
      <t>リクジョウ</t>
    </rPh>
    <rPh sb="14" eb="16">
      <t>キョウギ</t>
    </rPh>
    <rPh sb="16" eb="18">
      <t>キロク</t>
    </rPh>
    <rPh sb="18" eb="19">
      <t>カイ</t>
    </rPh>
    <rPh sb="20" eb="22">
      <t>モウシコ</t>
    </rPh>
    <phoneticPr fontId="1"/>
  </si>
  <si>
    <t>　　　②　「選手情報打ちこみ　男子シート」「選手情報打ちこみ　女子シート」のそれぞれ「ナンバー」「姓」「名」「支部」「所属」「学年」「生年月日」の</t>
    <rPh sb="67" eb="69">
      <t>セイネン</t>
    </rPh>
    <rPh sb="69" eb="71">
      <t>ガッピ</t>
    </rPh>
    <phoneticPr fontId="18"/>
  </si>
  <si>
    <t>　　　　　必要事項を記入する。</t>
    <phoneticPr fontId="1"/>
  </si>
  <si>
    <t>ナンバー</t>
    <phoneticPr fontId="18"/>
  </si>
  <si>
    <t>姓</t>
    <rPh sb="0" eb="1">
      <t>セイ</t>
    </rPh>
    <phoneticPr fontId="18"/>
  </si>
  <si>
    <t>名</t>
    <rPh sb="0" eb="1">
      <t>ナ</t>
    </rPh>
    <phoneticPr fontId="18"/>
  </si>
  <si>
    <t>支部</t>
    <rPh sb="0" eb="2">
      <t>シブ</t>
    </rPh>
    <phoneticPr fontId="18"/>
  </si>
  <si>
    <t>所属</t>
    <rPh sb="0" eb="2">
      <t>ショゾク</t>
    </rPh>
    <phoneticPr fontId="18"/>
  </si>
  <si>
    <t>学年</t>
    <rPh sb="0" eb="2">
      <t>ガクネン</t>
    </rPh>
    <phoneticPr fontId="18"/>
  </si>
  <si>
    <t>生年月日</t>
    <rPh sb="0" eb="2">
      <t>セイネン</t>
    </rPh>
    <rPh sb="2" eb="4">
      <t>ガッピ</t>
    </rPh>
    <phoneticPr fontId="18"/>
  </si>
  <si>
    <t>※「支部」；千葉市の場合は「千葉」になります。</t>
    <rPh sb="2" eb="4">
      <t>シブ</t>
    </rPh>
    <rPh sb="6" eb="9">
      <t>チバシ</t>
    </rPh>
    <rPh sb="10" eb="12">
      <t>バアイ</t>
    </rPh>
    <rPh sb="14" eb="16">
      <t>チバ</t>
    </rPh>
    <phoneticPr fontId="18"/>
  </si>
  <si>
    <t>三宅</t>
    <phoneticPr fontId="18"/>
  </si>
  <si>
    <t>大樹</t>
    <rPh sb="0" eb="2">
      <t>ダイキ</t>
    </rPh>
    <phoneticPr fontId="18"/>
  </si>
  <si>
    <t>千葉</t>
    <rPh sb="0" eb="2">
      <t>チバ</t>
    </rPh>
    <phoneticPr fontId="18"/>
  </si>
  <si>
    <t>千城台南</t>
    <phoneticPr fontId="18"/>
  </si>
  <si>
    <t>2000.4.20</t>
    <phoneticPr fontId="18"/>
  </si>
  <si>
    <t>※「所属」；選手登録をした際の所属名になります。（×千葉千城台南　×千城台南中　　○千城台南）</t>
    <rPh sb="2" eb="4">
      <t>ショゾク</t>
    </rPh>
    <rPh sb="6" eb="8">
      <t>センシュ</t>
    </rPh>
    <rPh sb="8" eb="10">
      <t>トウロク</t>
    </rPh>
    <rPh sb="13" eb="14">
      <t>サイ</t>
    </rPh>
    <rPh sb="15" eb="17">
      <t>ショゾク</t>
    </rPh>
    <rPh sb="17" eb="18">
      <t>メイ</t>
    </rPh>
    <rPh sb="26" eb="28">
      <t>チバ</t>
    </rPh>
    <rPh sb="38" eb="39">
      <t>チュウ</t>
    </rPh>
    <phoneticPr fontId="18"/>
  </si>
  <si>
    <t>※いずれも、数字は「半角」でお願いします。</t>
    <rPh sb="6" eb="8">
      <t>スウジ</t>
    </rPh>
    <rPh sb="10" eb="12">
      <t>ハンカク</t>
    </rPh>
    <rPh sb="15" eb="16">
      <t>ネガ</t>
    </rPh>
    <phoneticPr fontId="18"/>
  </si>
  <si>
    <t>　　　③　「データとりまとめシート」に「ナンバー」「申請記録」の必要事項を記入する。</t>
    <phoneticPr fontId="18"/>
  </si>
  <si>
    <t>　　　　※赤太枠内のみに記入し、その他のセルには記入しないでください。</t>
    <phoneticPr fontId="18"/>
  </si>
  <si>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22" eb="23">
      <t>カク</t>
    </rPh>
    <phoneticPr fontId="18"/>
  </si>
  <si>
    <t xml:space="preserve">     　　　　その種目に出場する選手がいない場合には空欄のままにしてください。</t>
    <rPh sb="11" eb="13">
      <t>シュモク</t>
    </rPh>
    <rPh sb="14" eb="16">
      <t>シュツジョウ</t>
    </rPh>
    <rPh sb="18" eb="20">
      <t>センシュ</t>
    </rPh>
    <rPh sb="24" eb="26">
      <t>バアイ</t>
    </rPh>
    <rPh sb="28" eb="30">
      <t>クウラン</t>
    </rPh>
    <phoneticPr fontId="18"/>
  </si>
  <si>
    <t xml:space="preserve">          ④　「参加申込書」の男女それぞれのシートにある赤太枠内に必要事項を入力する。</t>
    <rPh sb="20" eb="22">
      <t>ダンジョ</t>
    </rPh>
    <rPh sb="38" eb="40">
      <t>ヒツヨウ</t>
    </rPh>
    <rPh sb="40" eb="42">
      <t>ジコウ</t>
    </rPh>
    <rPh sb="43" eb="45">
      <t>ニュウリョク</t>
    </rPh>
    <phoneticPr fontId="18"/>
  </si>
  <si>
    <t xml:space="preserve">        　　※日付・学校番号・登録団体名・所属長氏名・記載責任者氏名・記載責任者連絡先・競技役員氏名（最大３名）・個人種目数・リレー出場数・参加人数・4桁ゼッケン人数</t>
    <rPh sb="14" eb="16">
      <t>ガッコウ</t>
    </rPh>
    <rPh sb="16" eb="18">
      <t>バンゴウ</t>
    </rPh>
    <rPh sb="80" eb="81">
      <t>ケタ</t>
    </rPh>
    <phoneticPr fontId="18"/>
  </si>
  <si>
    <t>　　　⑤　「参加申込書　男子シート」「参加申込書　女子シート」の記載内容にミスがないか確認する。</t>
    <rPh sb="32" eb="34">
      <t>キサイ</t>
    </rPh>
    <rPh sb="34" eb="36">
      <t>ナイヨウ</t>
    </rPh>
    <rPh sb="43" eb="45">
      <t>カクニン</t>
    </rPh>
    <phoneticPr fontId="18"/>
  </si>
  <si>
    <t>　　　⑥　申し込み用ファイルの名前を「半角学校番号・学校名・中学記録会」に変更して保存する（例：中35千城台南中学記録会）。</t>
    <rPh sb="19" eb="21">
      <t>ハンカク</t>
    </rPh>
    <rPh sb="30" eb="32">
      <t>チュウガク</t>
    </rPh>
    <rPh sb="32" eb="34">
      <t>キロク</t>
    </rPh>
    <rPh sb="34" eb="35">
      <t>カイ</t>
    </rPh>
    <rPh sb="41" eb="43">
      <t>ホゾン</t>
    </rPh>
    <rPh sb="55" eb="56">
      <t>チュウ</t>
    </rPh>
    <rPh sb="56" eb="57">
      <t>ガク</t>
    </rPh>
    <rPh sb="57" eb="59">
      <t>キロク</t>
    </rPh>
    <rPh sb="59" eb="60">
      <t>カイ</t>
    </rPh>
    <phoneticPr fontId="18"/>
  </si>
  <si>
    <t>　　　　※取りまとめがスムーズに進むのでよろしくお願いします。私立学校については学校番号をつけなくて構いません。</t>
    <rPh sb="31" eb="33">
      <t>シリツ</t>
    </rPh>
    <rPh sb="33" eb="35">
      <t>ガッコウ</t>
    </rPh>
    <rPh sb="40" eb="42">
      <t>ガッコウ</t>
    </rPh>
    <rPh sb="42" eb="44">
      <t>バンゴウ</t>
    </rPh>
    <rPh sb="50" eb="51">
      <t>カマ</t>
    </rPh>
    <phoneticPr fontId="18"/>
  </si>
  <si>
    <t>＊＊①～⑥を完了して申し込みデータが完成になります＊＊</t>
    <rPh sb="10" eb="11">
      <t>モウ</t>
    </rPh>
    <rPh sb="12" eb="13">
      <t>コ</t>
    </rPh>
    <phoneticPr fontId="18"/>
  </si>
  <si>
    <t>【申し込み方法】</t>
    <rPh sb="1" eb="2">
      <t>モウ</t>
    </rPh>
    <rPh sb="3" eb="4">
      <t>コ</t>
    </rPh>
    <rPh sb="5" eb="7">
      <t>ホウホウ</t>
    </rPh>
    <phoneticPr fontId="18"/>
  </si>
  <si>
    <t>　　　①　エクセルファイルを添付して下記アドレスまでメールの送信をお願いします。</t>
    <phoneticPr fontId="18"/>
  </si>
  <si>
    <t>　　　　　その際、メールの件名には「半角学校番号・学校名・中学記録会」と入力し送付してください（例：中35千城台南中学記録会）。</t>
    <rPh sb="13" eb="15">
      <t>ケンメイ</t>
    </rPh>
    <rPh sb="18" eb="20">
      <t>ハンカク</t>
    </rPh>
    <rPh sb="29" eb="31">
      <t>チュウガク</t>
    </rPh>
    <rPh sb="31" eb="34">
      <t>キロクカイ</t>
    </rPh>
    <rPh sb="36" eb="38">
      <t>ニュウリョク</t>
    </rPh>
    <rPh sb="57" eb="58">
      <t>チュウ</t>
    </rPh>
    <rPh sb="58" eb="59">
      <t>ガク</t>
    </rPh>
    <rPh sb="59" eb="62">
      <t>キロクカイ</t>
    </rPh>
    <phoneticPr fontId="18"/>
  </si>
  <si>
    <t>　　　　　（取りまとめがスムーズに進むのでよろしくお願いします。私立学校については学校番号をつけなくて構いません。）</t>
    <rPh sb="32" eb="34">
      <t>シリツ</t>
    </rPh>
    <rPh sb="34" eb="36">
      <t>ガッコウ</t>
    </rPh>
    <rPh sb="41" eb="43">
      <t>ガッコウ</t>
    </rPh>
    <rPh sb="43" eb="45">
      <t>バンゴウ</t>
    </rPh>
    <rPh sb="51" eb="52">
      <t>カマ</t>
    </rPh>
    <phoneticPr fontId="18"/>
  </si>
  <si>
    <t>　　　②　作成した申し込み用エクセルファイルから参加申込書男子と参加申込書女子のシートを印刷し、</t>
    <phoneticPr fontId="18"/>
  </si>
  <si>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9" eb="41">
      <t>テイシュツ</t>
    </rPh>
    <phoneticPr fontId="18"/>
  </si>
  <si>
    <t>　　　③　①と②の両方が完了して、申込み完了となります。</t>
    <rPh sb="17" eb="19">
      <t>モウシコ</t>
    </rPh>
    <rPh sb="20" eb="22">
      <t>カンリョウ</t>
    </rPh>
    <phoneticPr fontId="18"/>
  </si>
  <si>
    <t>申し込み締切　⇒⇒⇒　データ締め切り　　７月21日（火）１７：００</t>
    <rPh sb="0" eb="1">
      <t>モウ</t>
    </rPh>
    <rPh sb="2" eb="3">
      <t>コ</t>
    </rPh>
    <rPh sb="4" eb="5">
      <t>シ</t>
    </rPh>
    <rPh sb="5" eb="6">
      <t>キ</t>
    </rPh>
    <rPh sb="14" eb="15">
      <t>シ</t>
    </rPh>
    <rPh sb="16" eb="17">
      <t>キ</t>
    </rPh>
    <rPh sb="26" eb="27">
      <t>ヒ</t>
    </rPh>
    <phoneticPr fontId="18"/>
  </si>
  <si>
    <t>一覧表締め切り　　7月２1日（火）19：00</t>
    <rPh sb="15" eb="16">
      <t>ヒ</t>
    </rPh>
    <phoneticPr fontId="1"/>
  </si>
  <si>
    <t>申し込み先　：　〒２６４－０００３　千葉市若葉区千城台南１－２０－１　千葉市立千城台南中学校　三宅大樹（学校番号：中３５）</t>
    <rPh sb="21" eb="24">
      <t>ワカバク</t>
    </rPh>
    <rPh sb="24" eb="27">
      <t>チシロダイ</t>
    </rPh>
    <rPh sb="27" eb="28">
      <t>ミナミ</t>
    </rPh>
    <rPh sb="39" eb="42">
      <t>チシロダイ</t>
    </rPh>
    <rPh sb="42" eb="43">
      <t>ミナミ</t>
    </rPh>
    <rPh sb="47" eb="49">
      <t>ミヤケ</t>
    </rPh>
    <rPh sb="49" eb="51">
      <t>ダイキ</t>
    </rPh>
    <rPh sb="52" eb="54">
      <t>ガッコウ</t>
    </rPh>
    <rPh sb="54" eb="56">
      <t>バンゴウ</t>
    </rPh>
    <phoneticPr fontId="18"/>
  </si>
  <si>
    <t>　　ＴＥＬ　：　０４３－２３７－１５２１　　　ＦＡＸ　：　０４３－２３７－４４３８</t>
  </si>
  <si>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18"/>
  </si>
  <si>
    <t>選手情報男子打ち込みシート</t>
    <rPh sb="0" eb="2">
      <t>センシュ</t>
    </rPh>
    <rPh sb="2" eb="4">
      <t>ジョウホウ</t>
    </rPh>
    <rPh sb="4" eb="6">
      <t>ダンシ</t>
    </rPh>
    <rPh sb="6" eb="7">
      <t>ウ</t>
    </rPh>
    <rPh sb="8" eb="9">
      <t>コ</t>
    </rPh>
    <phoneticPr fontId="1"/>
  </si>
  <si>
    <t>生年月日</t>
    <rPh sb="0" eb="2">
      <t>セイネン</t>
    </rPh>
    <rPh sb="2" eb="4">
      <t>ガッピ</t>
    </rPh>
    <phoneticPr fontId="1"/>
  </si>
  <si>
    <t>千葉</t>
    <rPh sb="0" eb="2">
      <t>チバ</t>
    </rPh>
    <phoneticPr fontId="6"/>
  </si>
  <si>
    <t>千葉</t>
    <rPh sb="0" eb="2">
      <t>チバ</t>
    </rPh>
    <phoneticPr fontId="1"/>
  </si>
  <si>
    <t>選手情報女子打ち込みシート</t>
    <rPh sb="0" eb="2">
      <t>センシュ</t>
    </rPh>
    <rPh sb="2" eb="4">
      <t>ジョウホウ</t>
    </rPh>
    <rPh sb="4" eb="6">
      <t>ジョシ</t>
    </rPh>
    <rPh sb="6" eb="7">
      <t>ウ</t>
    </rPh>
    <rPh sb="8" eb="9">
      <t>コ</t>
    </rPh>
    <phoneticPr fontId="1"/>
  </si>
  <si>
    <t>2020千葉市中学校陸上競技記録会申込　データとりまとめシート</t>
    <rPh sb="4" eb="6">
      <t>チバ</t>
    </rPh>
    <rPh sb="6" eb="7">
      <t>シ</t>
    </rPh>
    <rPh sb="7" eb="10">
      <t>チュウガッコウ</t>
    </rPh>
    <rPh sb="10" eb="12">
      <t>リクジョウ</t>
    </rPh>
    <rPh sb="12" eb="14">
      <t>キョウギ</t>
    </rPh>
    <rPh sb="14" eb="16">
      <t>キロク</t>
    </rPh>
    <rPh sb="16" eb="17">
      <t>カイ</t>
    </rPh>
    <rPh sb="17" eb="18">
      <t>モウ</t>
    </rPh>
    <rPh sb="18" eb="19">
      <t>コ</t>
    </rPh>
    <phoneticPr fontId="1"/>
  </si>
  <si>
    <r>
      <t>※注意　男女それぞれ、左にある種目に出場する選手がいる場合、赤太枠内の</t>
    </r>
    <r>
      <rPr>
        <b/>
        <sz val="11"/>
        <color theme="1"/>
        <rFont val="ＭＳ Ｐゴシック"/>
        <family val="3"/>
        <charset val="128"/>
        <scheme val="minor"/>
      </rPr>
      <t>ナンバー</t>
    </r>
    <r>
      <rPr>
        <sz val="11"/>
        <color theme="1"/>
        <rFont val="ＭＳ Ｐゴシック"/>
        <family val="2"/>
        <charset val="128"/>
        <scheme val="minor"/>
      </rPr>
      <t>、</t>
    </r>
    <r>
      <rPr>
        <b/>
        <sz val="11"/>
        <color theme="1"/>
        <rFont val="ＭＳ Ｐゴシック"/>
        <family val="3"/>
        <charset val="128"/>
        <scheme val="minor"/>
      </rPr>
      <t>申請記録</t>
    </r>
    <r>
      <rPr>
        <sz val="11"/>
        <color theme="1"/>
        <rFont val="ＭＳ Ｐゴシック"/>
        <family val="3"/>
        <charset val="128"/>
        <scheme val="minor"/>
      </rPr>
      <t>のみ</t>
    </r>
    <r>
      <rPr>
        <sz val="11"/>
        <color theme="1"/>
        <rFont val="ＭＳ Ｐゴシック"/>
        <family val="2"/>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</si>
  <si>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</si>
  <si>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</si>
  <si>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出場しない種目があり、出場枠が余っている場合にもそのセルは空欄のままにしてください。</t>
  </si>
  <si>
    <r>
      <t>2020 市総体陸上競技の部は、リレーを除いて１人１種目までの出場制限です。
１・２年トラック競技</t>
    </r>
    <r>
      <rPr>
        <b/>
        <sz val="14"/>
        <color rgb="FFFF0000"/>
        <rFont val="ＭＳ Ｐゴシック"/>
        <family val="3"/>
        <charset val="128"/>
        <scheme val="minor"/>
      </rPr>
      <t>１校１種目3名</t>
    </r>
    <r>
      <rPr>
        <b/>
        <sz val="14"/>
        <color theme="1"/>
        <rFont val="ＭＳ Ｐゴシック"/>
        <family val="3"/>
        <charset val="128"/>
        <scheme val="minor"/>
      </rPr>
      <t>まで、１・２年フィールド競技</t>
    </r>
    <r>
      <rPr>
        <b/>
        <sz val="14"/>
        <color rgb="FFFF0000"/>
        <rFont val="ＭＳ Ｐゴシック"/>
        <family val="3"/>
        <charset val="128"/>
        <scheme val="minor"/>
      </rPr>
      <t>１校１種目2名</t>
    </r>
    <r>
      <rPr>
        <b/>
        <sz val="14"/>
        <color theme="1"/>
        <rFont val="ＭＳ Ｐゴシック"/>
        <family val="3"/>
        <charset val="128"/>
        <scheme val="minor"/>
      </rPr>
      <t>まで。
３年生は人数制限を設けない。(3年個人種目はプルタブで選択してください）</t>
    </r>
    <rPh sb="5" eb="6">
      <t>シ</t>
    </rPh>
    <rPh sb="6" eb="8">
      <t>ソウタイ</t>
    </rPh>
    <rPh sb="8" eb="10">
      <t>リクジョウ</t>
    </rPh>
    <rPh sb="10" eb="12">
      <t>キョウギ</t>
    </rPh>
    <rPh sb="13" eb="14">
      <t>ブ</t>
    </rPh>
    <rPh sb="42" eb="43">
      <t>ネン</t>
    </rPh>
    <rPh sb="47" eb="49">
      <t>キョウギ</t>
    </rPh>
    <rPh sb="50" eb="51">
      <t>コウ</t>
    </rPh>
    <rPh sb="52" eb="54">
      <t>シュモク</t>
    </rPh>
    <rPh sb="55" eb="56">
      <t>メイ</t>
    </rPh>
    <rPh sb="68" eb="70">
      <t>キョウギ</t>
    </rPh>
    <rPh sb="82" eb="83">
      <t>ネン</t>
    </rPh>
    <rPh sb="83" eb="84">
      <t>セイ</t>
    </rPh>
    <rPh sb="85" eb="87">
      <t>ニンズウ</t>
    </rPh>
    <rPh sb="87" eb="89">
      <t>セイゲン</t>
    </rPh>
    <rPh sb="90" eb="91">
      <t>モウ</t>
    </rPh>
    <rPh sb="97" eb="98">
      <t>ネン</t>
    </rPh>
    <rPh sb="98" eb="100">
      <t>コジン</t>
    </rPh>
    <rPh sb="100" eb="102">
      <t>シュモク</t>
    </rPh>
    <rPh sb="108" eb="110">
      <t>センタク</t>
    </rPh>
    <phoneticPr fontId="1"/>
  </si>
  <si>
    <t>男子種目</t>
    <rPh sb="0" eb="1">
      <t>オトコ</t>
    </rPh>
    <rPh sb="1" eb="2">
      <t>コ</t>
    </rPh>
    <rPh sb="2" eb="3">
      <t>タネ</t>
    </rPh>
    <rPh sb="3" eb="4">
      <t>メ</t>
    </rPh>
    <phoneticPr fontId="1"/>
  </si>
  <si>
    <t>ナンバー</t>
    <phoneticPr fontId="1"/>
  </si>
  <si>
    <t>出場競技</t>
    <rPh sb="0" eb="2">
      <t>シュツジョウ</t>
    </rPh>
    <rPh sb="2" eb="4">
      <t>キョウギ</t>
    </rPh>
    <phoneticPr fontId="1"/>
  </si>
  <si>
    <t>申請記録</t>
    <rPh sb="0" eb="2">
      <t>シンセイ</t>
    </rPh>
    <rPh sb="2" eb="4">
      <t>キロク</t>
    </rPh>
    <phoneticPr fontId="1"/>
  </si>
  <si>
    <t>姓</t>
    <rPh sb="0" eb="1">
      <t>セイ</t>
    </rPh>
    <phoneticPr fontId="1"/>
  </si>
  <si>
    <t>名</t>
    <rPh sb="0" eb="1">
      <t>メイ</t>
    </rPh>
    <phoneticPr fontId="1"/>
  </si>
  <si>
    <t>支部</t>
    <rPh sb="0" eb="2">
      <t>シブ</t>
    </rPh>
    <phoneticPr fontId="1"/>
  </si>
  <si>
    <t>所属</t>
    <rPh sb="0" eb="2">
      <t>ショゾク</t>
    </rPh>
    <phoneticPr fontId="1"/>
  </si>
  <si>
    <t>学年</t>
    <rPh sb="0" eb="2">
      <t>ガクネン</t>
    </rPh>
    <phoneticPr fontId="1"/>
  </si>
  <si>
    <t>女子種目</t>
    <rPh sb="0" eb="1">
      <t>オンナ</t>
    </rPh>
    <rPh sb="1" eb="2">
      <t>コ</t>
    </rPh>
    <rPh sb="2" eb="3">
      <t>タネ</t>
    </rPh>
    <rPh sb="3" eb="4">
      <t>メ</t>
    </rPh>
    <phoneticPr fontId="1"/>
  </si>
  <si>
    <t>ナンバー</t>
  </si>
  <si>
    <t>3年100m</t>
    <rPh sb="1" eb="2">
      <t>ネン</t>
    </rPh>
    <phoneticPr fontId="1"/>
  </si>
  <si>
    <t>1・2年100m</t>
    <rPh sb="3" eb="4">
      <t>ネン</t>
    </rPh>
    <phoneticPr fontId="1"/>
  </si>
  <si>
    <t>3年200m</t>
    <rPh sb="1" eb="2">
      <t>ネン</t>
    </rPh>
    <phoneticPr fontId="1"/>
  </si>
  <si>
    <t>3年400m</t>
    <rPh sb="1" eb="2">
      <t>ネン</t>
    </rPh>
    <phoneticPr fontId="1"/>
  </si>
  <si>
    <t>3年800m</t>
    <rPh sb="1" eb="2">
      <t>ネン</t>
    </rPh>
    <phoneticPr fontId="1"/>
  </si>
  <si>
    <t>3年1500m</t>
    <rPh sb="1" eb="2">
      <t>ネン</t>
    </rPh>
    <phoneticPr fontId="1"/>
  </si>
  <si>
    <t>1・2年200m</t>
    <rPh sb="3" eb="4">
      <t>ネン</t>
    </rPh>
    <phoneticPr fontId="1"/>
  </si>
  <si>
    <t>3年100H</t>
    <rPh sb="1" eb="2">
      <t>ネン</t>
    </rPh>
    <phoneticPr fontId="1"/>
  </si>
  <si>
    <t>100H</t>
    <phoneticPr fontId="1"/>
  </si>
  <si>
    <t>3年3000m</t>
    <rPh sb="1" eb="2">
      <t>ネン</t>
    </rPh>
    <phoneticPr fontId="1"/>
  </si>
  <si>
    <t>3年HJ</t>
    <rPh sb="1" eb="2">
      <t>ネン</t>
    </rPh>
    <phoneticPr fontId="1"/>
  </si>
  <si>
    <t>HJ</t>
    <phoneticPr fontId="1"/>
  </si>
  <si>
    <t>3年110H</t>
    <rPh sb="1" eb="2">
      <t>ネン</t>
    </rPh>
    <phoneticPr fontId="1"/>
  </si>
  <si>
    <t>110H</t>
    <phoneticPr fontId="1"/>
  </si>
  <si>
    <t>3年PV</t>
    <rPh sb="1" eb="2">
      <t>ネン</t>
    </rPh>
    <phoneticPr fontId="1"/>
  </si>
  <si>
    <t>PV</t>
    <phoneticPr fontId="1"/>
  </si>
  <si>
    <t>1・2年400m</t>
    <rPh sb="3" eb="4">
      <t>ネン</t>
    </rPh>
    <phoneticPr fontId="1"/>
  </si>
  <si>
    <t>1・2年800m</t>
  </si>
  <si>
    <t>3年LJ</t>
    <rPh sb="1" eb="2">
      <t>ネン</t>
    </rPh>
    <phoneticPr fontId="1"/>
  </si>
  <si>
    <t>LJ</t>
    <phoneticPr fontId="1"/>
  </si>
  <si>
    <t>3年SP</t>
    <rPh sb="1" eb="2">
      <t>ネン</t>
    </rPh>
    <phoneticPr fontId="1"/>
  </si>
  <si>
    <t>SP</t>
    <phoneticPr fontId="1"/>
  </si>
  <si>
    <t>1・2年800m</t>
    <rPh sb="3" eb="4">
      <t>ネン</t>
    </rPh>
    <phoneticPr fontId="1"/>
  </si>
  <si>
    <t>1・2年1500m</t>
  </si>
  <si>
    <t>1・2年1500m</t>
    <rPh sb="3" eb="4">
      <t>ネン</t>
    </rPh>
    <phoneticPr fontId="1"/>
  </si>
  <si>
    <t>1・2年100mH</t>
    <phoneticPr fontId="1"/>
  </si>
  <si>
    <t>1・2年3000m</t>
    <rPh sb="3" eb="4">
      <t>ネン</t>
    </rPh>
    <phoneticPr fontId="1"/>
  </si>
  <si>
    <t>共通4×100mＲ</t>
  </si>
  <si>
    <t>1・2年110mH</t>
    <rPh sb="3" eb="4">
      <t>ネン</t>
    </rPh>
    <phoneticPr fontId="1"/>
  </si>
  <si>
    <t>共通4×100mＲ</t>
    <rPh sb="0" eb="2">
      <t>キョウツウ</t>
    </rPh>
    <phoneticPr fontId="1"/>
  </si>
  <si>
    <t>1・2年走高跳</t>
  </si>
  <si>
    <t>1・2年棒高跳</t>
  </si>
  <si>
    <t>1・2年走幅跳</t>
  </si>
  <si>
    <t>1・2年走高跳</t>
    <rPh sb="3" eb="4">
      <t>ネン</t>
    </rPh>
    <rPh sb="4" eb="5">
      <t>ハシ</t>
    </rPh>
    <rPh sb="5" eb="7">
      <t>タカト</t>
    </rPh>
    <phoneticPr fontId="1"/>
  </si>
  <si>
    <t>1・2年砲丸投</t>
  </si>
  <si>
    <t>1・2年棒高跳</t>
    <rPh sb="3" eb="4">
      <t>ネン</t>
    </rPh>
    <rPh sb="4" eb="7">
      <t>ボウタカト</t>
    </rPh>
    <phoneticPr fontId="1"/>
  </si>
  <si>
    <t>1・2年走幅跳</t>
    <rPh sb="3" eb="4">
      <t>ネン</t>
    </rPh>
    <rPh sb="4" eb="5">
      <t>ソウ</t>
    </rPh>
    <rPh sb="5" eb="7">
      <t>ハバトビ</t>
    </rPh>
    <phoneticPr fontId="1"/>
  </si>
  <si>
    <t>1・2年砲丸投</t>
    <rPh sb="3" eb="4">
      <t>ネン</t>
    </rPh>
    <rPh sb="4" eb="7">
      <t>ホウガンナ</t>
    </rPh>
    <phoneticPr fontId="1"/>
  </si>
  <si>
    <t>千葉市中学校陸上競技記録会　参加申込書　　男子</t>
    <rPh sb="0" eb="2">
      <t>チバ</t>
    </rPh>
    <rPh sb="2" eb="3">
      <t>シ</t>
    </rPh>
    <rPh sb="3" eb="6">
      <t>チュウガッコウ</t>
    </rPh>
    <rPh sb="6" eb="8">
      <t>リクジョウ</t>
    </rPh>
    <rPh sb="8" eb="10">
      <t>キョウギ</t>
    </rPh>
    <rPh sb="10" eb="12">
      <t>キロク</t>
    </rPh>
    <rPh sb="12" eb="13">
      <t>カイ</t>
    </rPh>
    <rPh sb="14" eb="16">
      <t>サンカ</t>
    </rPh>
    <rPh sb="16" eb="17">
      <t>モウ</t>
    </rPh>
    <rPh sb="17" eb="18">
      <t>コ</t>
    </rPh>
    <rPh sb="18" eb="19">
      <t>ショ</t>
    </rPh>
    <rPh sb="21" eb="23">
      <t>ダンシ</t>
    </rPh>
    <phoneticPr fontId="1"/>
  </si>
  <si>
    <t>健康診断の結果、異常のないことを認め、申し込みます。</t>
    <rPh sb="0" eb="2">
      <t>ケンコウ</t>
    </rPh>
    <rPh sb="2" eb="4">
      <t>シンダン</t>
    </rPh>
    <rPh sb="5" eb="7">
      <t>ケッカ</t>
    </rPh>
    <rPh sb="8" eb="10">
      <t>イジョウ</t>
    </rPh>
    <rPh sb="16" eb="17">
      <t>ミト</t>
    </rPh>
    <rPh sb="19" eb="20">
      <t>モウ</t>
    </rPh>
    <rPh sb="21" eb="22">
      <t>コ</t>
    </rPh>
    <phoneticPr fontId="1"/>
  </si>
  <si>
    <t>学校番号</t>
    <rPh sb="0" eb="2">
      <t>ガッコウ</t>
    </rPh>
    <rPh sb="2" eb="4">
      <t>バンゴウ</t>
    </rPh>
    <phoneticPr fontId="1"/>
  </si>
  <si>
    <t>年</t>
    <rPh sb="0" eb="1">
      <t>ネン</t>
    </rPh>
    <phoneticPr fontId="1"/>
  </si>
  <si>
    <t>月</t>
    <rPh sb="0" eb="1">
      <t>ガツ</t>
    </rPh>
    <phoneticPr fontId="1"/>
  </si>
  <si>
    <t>日</t>
    <rPh sb="0" eb="1">
      <t>ニチ</t>
    </rPh>
    <phoneticPr fontId="1"/>
  </si>
  <si>
    <t>千　葉</t>
    <rPh sb="0" eb="1">
      <t>セン</t>
    </rPh>
    <rPh sb="2" eb="3">
      <t>ハ</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</si>
  <si>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</si>
  <si>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</si>
  <si>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</si>
  <si>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職印</t>
    <rPh sb="0" eb="1">
      <t>ショク</t>
    </rPh>
    <rPh sb="1" eb="2">
      <t>イン</t>
    </rPh>
    <phoneticPr fontId="1"/>
  </si>
  <si>
    <t>記載責任者</t>
    <rPh sb="0" eb="2">
      <t>キサイ</t>
    </rPh>
    <rPh sb="2" eb="5">
      <t>セキニンシャ</t>
    </rPh>
    <phoneticPr fontId="1"/>
  </si>
  <si>
    <t>印</t>
    <rPh sb="0" eb="1">
      <t>イン</t>
    </rPh>
    <phoneticPr fontId="1"/>
  </si>
  <si>
    <t>氏　名</t>
    <rPh sb="0" eb="1">
      <t>シ</t>
    </rPh>
    <rPh sb="2" eb="3">
      <t>メイ</t>
    </rPh>
    <phoneticPr fontId="1"/>
  </si>
  <si>
    <t>※データ取りまとめの際緊急の連絡をする場合があります。</t>
  </si>
  <si>
    <t>男子</t>
    <rPh sb="0" eb="2">
      <t>ダンシ</t>
    </rPh>
    <phoneticPr fontId="1"/>
  </si>
  <si>
    <t>女子</t>
    <rPh sb="0" eb="2">
      <t>ジョシ</t>
    </rPh>
    <phoneticPr fontId="1"/>
  </si>
  <si>
    <t>連絡先</t>
    <rPh sb="0" eb="3">
      <t>レンラクサキ</t>
    </rPh>
    <phoneticPr fontId="1"/>
  </si>
  <si>
    <t>なるべく携帯電話でお願いします。</t>
    <rPh sb="4" eb="6">
      <t>ケイタイ</t>
    </rPh>
    <rPh sb="6" eb="8">
      <t>デンワ</t>
    </rPh>
    <rPh sb="10" eb="11">
      <t>ネガ</t>
    </rPh>
    <phoneticPr fontId="1"/>
  </si>
  <si>
    <t>参加数</t>
    <rPh sb="0" eb="3">
      <t>サンカスウ</t>
    </rPh>
    <phoneticPr fontId="1"/>
  </si>
  <si>
    <t>個人種目数</t>
    <rPh sb="0" eb="2">
      <t>コジン</t>
    </rPh>
    <rPh sb="2" eb="4">
      <t>シュモク</t>
    </rPh>
    <rPh sb="4" eb="5">
      <t>スウ</t>
    </rPh>
    <phoneticPr fontId="1"/>
  </si>
  <si>
    <t>リレー出場数</t>
    <rPh sb="3" eb="5">
      <t>シュツジョウ</t>
    </rPh>
    <rPh sb="5" eb="6">
      <t>スウ</t>
    </rPh>
    <phoneticPr fontId="1"/>
  </si>
  <si>
    <t>競技役員</t>
    <rPh sb="0" eb="2">
      <t>キョウギ</t>
    </rPh>
    <rPh sb="2" eb="4">
      <t>ヤクイン</t>
    </rPh>
    <phoneticPr fontId="1"/>
  </si>
  <si>
    <t>参加人数</t>
  </si>
  <si>
    <t>氏　名　①</t>
    <rPh sb="0" eb="1">
      <t>シ</t>
    </rPh>
    <rPh sb="2" eb="3">
      <t>メイ</t>
    </rPh>
    <phoneticPr fontId="1"/>
  </si>
  <si>
    <t>４桁ゼッケン人数</t>
    <rPh sb="1" eb="2">
      <t>ケタ</t>
    </rPh>
    <rPh sb="6" eb="8">
      <t>ニンズウ</t>
    </rPh>
    <phoneticPr fontId="1"/>
  </si>
  <si>
    <t>氏　名　②</t>
    <rPh sb="0" eb="1">
      <t>シ</t>
    </rPh>
    <rPh sb="2" eb="3">
      <t>メイ</t>
    </rPh>
    <phoneticPr fontId="1"/>
  </si>
  <si>
    <t>氏　名　③</t>
    <rPh sb="0" eb="1">
      <t>シ</t>
    </rPh>
    <rPh sb="2" eb="3">
      <t>メイ</t>
    </rPh>
    <phoneticPr fontId="1"/>
  </si>
  <si>
    <t>男子種目</t>
    <rPh sb="0" eb="2">
      <t>ダンシ</t>
    </rPh>
    <rPh sb="2" eb="4">
      <t>シュモク</t>
    </rPh>
    <phoneticPr fontId="1"/>
  </si>
  <si>
    <t>名</t>
    <rPh sb="0" eb="1">
      <t>ナ</t>
    </rPh>
    <phoneticPr fontId="1"/>
  </si>
  <si>
    <t>学  年</t>
    <rPh sb="0" eb="1">
      <t>ガク</t>
    </rPh>
    <rPh sb="3" eb="4">
      <t>ネン</t>
    </rPh>
    <phoneticPr fontId="1"/>
  </si>
  <si>
    <t>千葉市中学校陸上競技記録会　参加申込書　　女子</t>
    <rPh sb="0" eb="2">
      <t>チバ</t>
    </rPh>
    <rPh sb="2" eb="3">
      <t>シ</t>
    </rPh>
    <rPh sb="3" eb="6">
      <t>チュウガッコウ</t>
    </rPh>
    <rPh sb="6" eb="8">
      <t>リクジョウ</t>
    </rPh>
    <rPh sb="8" eb="10">
      <t>キョウギ</t>
    </rPh>
    <rPh sb="10" eb="12">
      <t>キロク</t>
    </rPh>
    <rPh sb="12" eb="13">
      <t>カイ</t>
    </rPh>
    <rPh sb="14" eb="16">
      <t>サンカ</t>
    </rPh>
    <rPh sb="16" eb="17">
      <t>モウ</t>
    </rPh>
    <rPh sb="17" eb="18">
      <t>コ</t>
    </rPh>
    <rPh sb="18" eb="19">
      <t>ショ</t>
    </rPh>
    <rPh sb="21" eb="23">
      <t>ジョシ</t>
    </rPh>
    <phoneticPr fontId="1"/>
  </si>
  <si>
    <t>女子種目</t>
    <rPh sb="0" eb="2">
      <t>ジョシ</t>
    </rPh>
    <rPh sb="2" eb="4">
      <t>シュモク</t>
    </rPh>
    <phoneticPr fontId="1"/>
  </si>
  <si>
    <t>1・2年100mH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</si>
</sst>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Red]\(0\)"/>
    <numFmt numFmtId="165" formatCode="0.00_ "/>
    <numFmt numFmtId="166" formatCode="0_ "/>
    <numFmt numFmtId="167" formatCode="&quot;¥&quot;#,##0_);[Red]\(&quot;¥&quot;#,##0\)"/>
    <numFmt numFmtId="168" formatCode="yyyy&quot;年&quot;m&quot;月&quot;d&quot;日&quot;;@"/>
  </numFmts>
  <fonts count="3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b/>
      <sz val="14"/>
      <color rgb="FFFF0000"/>
      <name val="ＭＳ Ｐゴシック"/>
      <family val="3"/>
      <charset val="128"/>
      <scheme val="minor"/>
    </font>
    <font>
      <b/>
      <sz val="14"/>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b/>
      <i/>
      <sz val="18"/>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i/>
      <sz val="11"/>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6"/>
      <color theme="1"/>
      <name val="ＭＳ Ｐゴシック"/>
      <family val="3"/>
      <charset val="128"/>
      <scheme val="minor"/>
    </font>
    <font>
      <sz val="6"/>
      <name val="ＭＳ Ｐゴシック"/>
      <family val="3"/>
      <charset val="128"/>
    </font>
    <font>
      <b/>
      <sz val="10"/>
      <name val="ＭＳ Ｐゴシック"/>
      <family val="3"/>
      <charset val="128"/>
    </font>
    <font>
      <b/>
      <sz val="11"/>
      <name val="ＭＳ Ｐゴシック"/>
      <family val="3"/>
      <charset val="128"/>
    </font>
    <font>
      <b/>
      <sz val="11"/>
      <color theme="1"/>
      <name val="ＭＳ Ｐゴシック"/>
      <family val="3"/>
      <charset val="128"/>
    </font>
    <font>
      <b/>
      <sz val="10"/>
      <color theme="1"/>
      <name val="ＭＳ Ｐゴシック"/>
      <family val="3"/>
      <charset val="128"/>
    </font>
    <font>
      <b/>
      <sz val="24"/>
      <color rgb="FFFF0000"/>
      <name val="ＭＳ Ｐゴシック"/>
      <family val="3"/>
      <charset val="128"/>
      <scheme val="minor"/>
    </font>
    <font>
      <b/>
      <sz val="24"/>
      <color theme="4" tint="-0.249977111117893"/>
      <name val="ＭＳ Ｐゴシック"/>
      <family val="3"/>
      <charset val="128"/>
      <scheme val="minor"/>
    </font>
    <font>
      <b/>
      <i/>
      <sz val="11"/>
      <color theme="1"/>
      <name val="ＭＳ Ｐゴシック"/>
      <family val="3"/>
      <charset val="128"/>
      <scheme val="minor"/>
    </font>
    <font>
      <sz val="14"/>
      <color theme="1"/>
      <name val="HG丸ｺﾞｼｯｸM-PRO"/>
      <family val="3"/>
      <charset val="128"/>
    </font>
    <font>
      <sz val="14"/>
      <color rgb="FF000000"/>
      <name val="HG丸ｺﾞｼｯｸM-PRO"/>
      <family val="3"/>
      <charset val="128"/>
    </font>
    <font>
      <b/>
      <sz val="14"/>
      <color rgb="FFFF0000"/>
      <name val="HG丸ｺﾞｼｯｸM-PRO"/>
      <family val="3"/>
      <charset val="128"/>
    </font>
    <font>
      <b/>
      <sz val="14"/>
      <color indexed="10"/>
      <name val="HG丸ｺﾞｼｯｸM-PRO"/>
      <family val="3"/>
      <charset val="128"/>
    </font>
    <font>
      <sz val="14"/>
      <color indexed="8"/>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i/>
      <sz val="14"/>
      <color indexed="8"/>
      <name val="HG丸ｺﾞｼｯｸM-PRO"/>
      <family val="3"/>
      <charset val="128"/>
    </font>
    <font>
      <sz val="11"/>
      <color theme="1"/>
      <name val="HG丸ｺﾞｼｯｸM-PRO"/>
      <family val="3"/>
      <charset val="128"/>
    </font>
    <font>
      <sz val="13"/>
      <color theme="1"/>
      <name val="HG丸ｺﾞｼｯｸM-PRO"/>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CCCC"/>
        <bgColor indexed="64"/>
      </patternFill>
    </fill>
    <fill>
      <patternFill patternType="solid">
        <fgColor rgb="FFFFFF99"/>
        <bgColor indexed="64"/>
      </patternFill>
    </fill>
  </fills>
  <borders count="79">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ouble">
        <color indexed="64"/>
      </left>
      <right/>
      <top style="thin">
        <color indexed="64"/>
      </top>
      <bottom style="thin">
        <color indexed="64"/>
      </bottom>
      <diagonal/>
    </border>
    <border>
      <left style="double">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style="thin">
        <color theme="1"/>
      </bottom>
      <diagonal/>
    </border>
    <border>
      <left style="medium">
        <color rgb="FFFF000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double">
        <color indexed="64"/>
      </right>
      <top style="thin">
        <color theme="1"/>
      </top>
      <bottom style="medium">
        <color indexed="64"/>
      </bottom>
      <diagonal/>
    </border>
    <border>
      <left style="thin">
        <color theme="1"/>
      </left>
      <right style="double">
        <color indexed="64"/>
      </right>
      <top style="thin">
        <color theme="1"/>
      </top>
      <bottom style="thin">
        <color theme="1"/>
      </bottom>
      <diagonal/>
    </border>
    <border>
      <left style="thin">
        <color theme="1"/>
      </left>
      <right style="medium">
        <color indexed="64"/>
      </right>
      <top style="thin">
        <color theme="1"/>
      </top>
      <bottom style="medium">
        <color indexed="64"/>
      </bottom>
      <diagonal/>
    </border>
    <border>
      <left style="thin">
        <color theme="1"/>
      </left>
      <right style="thin">
        <color theme="1"/>
      </right>
      <top/>
      <bottom style="thin">
        <color theme="1"/>
      </bottom>
      <diagonal/>
    </border>
    <border>
      <left style="thin">
        <color theme="1"/>
      </left>
      <right style="hair">
        <color indexed="64"/>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bottom style="thin">
        <color theme="1"/>
      </bottom>
      <diagonal/>
    </border>
    <border>
      <left style="thin">
        <color theme="1"/>
      </left>
      <right style="double">
        <color indexed="64"/>
      </right>
      <top/>
      <bottom style="thin">
        <color theme="1"/>
      </bottom>
      <diagonal/>
    </border>
    <border>
      <left style="medium">
        <color indexed="64"/>
      </left>
      <right style="thin">
        <color theme="1"/>
      </right>
      <top style="medium">
        <color indexed="64"/>
      </top>
      <bottom style="double">
        <color indexed="64"/>
      </bottom>
      <diagonal/>
    </border>
    <border>
      <left style="thin">
        <color theme="1"/>
      </left>
      <right/>
      <top style="medium">
        <color indexed="64"/>
      </top>
      <bottom style="double">
        <color indexed="64"/>
      </bottom>
      <diagonal/>
    </border>
    <border>
      <left style="hair">
        <color theme="1"/>
      </left>
      <right style="thin">
        <color theme="1"/>
      </right>
      <top style="medium">
        <color indexed="64"/>
      </top>
      <bottom style="double">
        <color indexed="64"/>
      </bottom>
      <diagonal/>
    </border>
    <border>
      <left style="thin">
        <color theme="1"/>
      </left>
      <right style="thin">
        <color theme="1"/>
      </right>
      <top style="medium">
        <color indexed="64"/>
      </top>
      <bottom style="double">
        <color indexed="64"/>
      </bottom>
      <diagonal/>
    </border>
    <border>
      <left/>
      <right style="thin">
        <color theme="1"/>
      </right>
      <top style="medium">
        <color indexed="64"/>
      </top>
      <bottom style="double">
        <color indexed="64"/>
      </bottom>
      <diagonal/>
    </border>
    <border>
      <left style="thin">
        <color theme="1"/>
      </left>
      <right style="double">
        <color indexed="64"/>
      </right>
      <top style="medium">
        <color indexed="64"/>
      </top>
      <bottom style="double">
        <color indexed="64"/>
      </bottom>
      <diagonal/>
    </border>
    <border>
      <left style="thin">
        <color theme="1"/>
      </left>
      <right style="hair">
        <color theme="1"/>
      </right>
      <top style="medium">
        <color indexed="64"/>
      </top>
      <bottom style="double">
        <color indexed="64"/>
      </bottom>
      <diagonal/>
    </border>
    <border>
      <left style="thin">
        <color theme="1"/>
      </left>
      <right style="medium">
        <color indexed="64"/>
      </right>
      <top style="medium">
        <color indexed="64"/>
      </top>
      <bottom style="double">
        <color indexed="64"/>
      </bottom>
      <diagonal/>
    </border>
    <border>
      <left style="double">
        <color theme="1"/>
      </left>
      <right style="thin">
        <color theme="1"/>
      </right>
      <top/>
      <bottom style="thin">
        <color theme="1"/>
      </bottom>
      <diagonal/>
    </border>
    <border>
      <left style="double">
        <color theme="1"/>
      </left>
      <right style="thin">
        <color theme="1"/>
      </right>
      <top style="medium">
        <color indexed="64"/>
      </top>
      <bottom style="double">
        <color indexed="64"/>
      </bottom>
      <diagonal/>
    </border>
    <border>
      <left/>
      <right style="medium">
        <color rgb="FFFF0000"/>
      </right>
      <top style="medium">
        <color rgb="FFFF0000"/>
      </top>
      <bottom style="medium">
        <color rgb="FFFF0000"/>
      </bottom>
      <diagonal/>
    </border>
    <border>
      <left style="double">
        <color indexed="64"/>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right style="medium">
        <color rgb="FFFF0000"/>
      </right>
      <top/>
      <bottom/>
      <diagonal/>
    </border>
    <border>
      <left/>
      <right/>
      <top/>
      <bottom style="medium">
        <color indexed="64"/>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medium">
        <color rgb="FFFF0000"/>
      </bottom>
      <diagonal/>
    </border>
    <border>
      <left style="medium">
        <color indexed="64"/>
      </left>
      <right style="thin">
        <color theme="1"/>
      </right>
      <top style="thin">
        <color theme="1"/>
      </top>
      <bottom/>
      <diagonal/>
    </border>
    <border>
      <left style="medium">
        <color indexed="64"/>
      </left>
      <right style="thin">
        <color theme="1"/>
      </right>
      <top style="thin">
        <color theme="1"/>
      </top>
      <bottom style="thin">
        <color indexed="64"/>
      </bottom>
      <diagonal/>
    </border>
    <border>
      <left style="thin">
        <color theme="1"/>
      </left>
      <right style="thin">
        <color theme="1"/>
      </right>
      <top/>
      <bottom style="medium">
        <color indexed="64"/>
      </bottom>
      <diagonal/>
    </border>
    <border>
      <left/>
      <right style="thin">
        <color theme="1"/>
      </right>
      <top/>
      <bottom style="medium">
        <color indexed="64"/>
      </bottom>
      <diagonal/>
    </border>
    <border>
      <left style="medium">
        <color indexed="64"/>
      </left>
      <right style="thin">
        <color theme="1"/>
      </right>
      <top style="thin">
        <color indexed="64"/>
      </top>
      <bottom style="thin">
        <color indexed="64"/>
      </bottom>
      <diagonal/>
    </border>
    <border>
      <left style="double">
        <color theme="1"/>
      </left>
      <right style="thin">
        <color theme="1"/>
      </right>
      <top style="thin">
        <color theme="1"/>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double">
        <color theme="1"/>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ouble">
        <color theme="1"/>
      </right>
      <top/>
      <bottom style="medium">
        <color indexed="64"/>
      </bottom>
      <diagonal style="thin">
        <color indexed="64"/>
      </diagonal>
    </border>
  </borders>
  <cellStyleXfs count="3">
    <xf numFmtId="0" fontId="0" fillId="0" borderId="0">
      <alignment vertical="center"/>
    </xf>
    <xf numFmtId="0" fontId="2" fillId="0" borderId="0">
      <alignment vertical="center"/>
    </xf>
    <xf numFmtId="0" fontId="36" fillId="0" borderId="0">
      <alignment vertical="center"/>
    </xf>
  </cellStyleXfs>
  <cellXfs count="325">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7"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vertical="center"/>
    </xf>
    <xf numFmtId="0" fontId="13" fillId="0" borderId="0" xfId="0" applyFont="1" applyAlignment="1">
      <alignment horizontal="centerContinuous" vertical="center"/>
    </xf>
    <xf numFmtId="0" fontId="5" fillId="0" borderId="0" xfId="0" applyFont="1" applyAlignment="1">
      <alignment horizontal="center" vertical="center"/>
    </xf>
    <xf numFmtId="0" fontId="11" fillId="0" borderId="0" xfId="0" applyFont="1" applyAlignment="1">
      <alignment horizontal="center" vertical="center"/>
    </xf>
    <xf numFmtId="0" fontId="0" fillId="0" borderId="5" xfId="0" applyBorder="1">
      <alignment vertical="center"/>
    </xf>
    <xf numFmtId="167" fontId="9" fillId="0" borderId="0" xfId="0" applyNumberFormat="1" applyFont="1" applyBorder="1" applyAlignment="1">
      <alignment vertical="center"/>
    </xf>
    <xf numFmtId="0" fontId="15" fillId="0" borderId="0" xfId="0" applyFont="1" applyAlignment="1">
      <alignment horizontal="centerContinuous" vertical="center"/>
    </xf>
    <xf numFmtId="0" fontId="7" fillId="0" borderId="0" xfId="0" applyFont="1" applyBorder="1" applyAlignment="1">
      <alignment vertical="center"/>
    </xf>
    <xf numFmtId="0" fontId="2" fillId="0" borderId="15"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Alignment="1">
      <alignment horizontal="center" vertical="center"/>
    </xf>
    <xf numFmtId="0" fontId="17" fillId="0" borderId="0" xfId="0" applyFont="1">
      <alignment vertical="center"/>
    </xf>
    <xf numFmtId="0" fontId="5" fillId="0" borderId="0" xfId="0" applyFont="1" applyFill="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right"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2" fillId="0" borderId="22" xfId="0" applyFont="1" applyBorder="1" applyAlignment="1">
      <alignment horizontal="center" vertical="center"/>
    </xf>
    <xf numFmtId="0" fontId="0" fillId="0" borderId="22" xfId="0" applyBorder="1" applyAlignment="1">
      <alignment horizontal="center" vertical="center"/>
    </xf>
    <xf numFmtId="49" fontId="19" fillId="0" borderId="30" xfId="0" applyNumberFormat="1" applyFont="1" applyFill="1" applyBorder="1" applyAlignment="1">
      <alignment horizontal="center"/>
    </xf>
    <xf numFmtId="166" fontId="21" fillId="0" borderId="22" xfId="0" applyNumberFormat="1" applyFont="1" applyFill="1" applyBorder="1" applyAlignment="1">
      <alignment horizontal="center"/>
    </xf>
    <xf numFmtId="49" fontId="22" fillId="0" borderId="22" xfId="0" applyNumberFormat="1" applyFont="1" applyFill="1" applyBorder="1" applyAlignment="1">
      <alignment horizontal="center"/>
    </xf>
    <xf numFmtId="0" fontId="5" fillId="0" borderId="0" xfId="0" applyFont="1" applyBorder="1">
      <alignment vertical="center"/>
    </xf>
    <xf numFmtId="0" fontId="22" fillId="0" borderId="15" xfId="0" applyNumberFormat="1" applyFont="1" applyFill="1" applyBorder="1" applyAlignment="1">
      <alignment horizontal="center"/>
    </xf>
    <xf numFmtId="0" fontId="16" fillId="0" borderId="22" xfId="0" applyFont="1" applyBorder="1" applyAlignment="1">
      <alignment horizontal="center"/>
    </xf>
    <xf numFmtId="0" fontId="19" fillId="0" borderId="31" xfId="0" applyNumberFormat="1" applyFont="1" applyFill="1" applyBorder="1" applyAlignment="1">
      <alignment horizontal="center"/>
    </xf>
    <xf numFmtId="49" fontId="19" fillId="0" borderId="3" xfId="0" applyNumberFormat="1" applyFont="1" applyFill="1" applyBorder="1" applyAlignment="1">
      <alignment horizontal="center"/>
    </xf>
    <xf numFmtId="166" fontId="20" fillId="0" borderId="22" xfId="0" applyNumberFormat="1" applyFont="1" applyFill="1" applyBorder="1" applyAlignment="1">
      <alignment horizontal="center"/>
    </xf>
    <xf numFmtId="49" fontId="19" fillId="0" borderId="22" xfId="0" applyNumberFormat="1" applyFont="1" applyFill="1" applyBorder="1" applyAlignment="1">
      <alignment horizont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22" xfId="0" applyBorder="1" applyAlignment="1">
      <alignment horizontal="left" vertical="center"/>
    </xf>
    <xf numFmtId="14" fontId="0" fillId="0" borderId="22" xfId="0" applyNumberFormat="1" applyBorder="1">
      <alignment vertical="center"/>
    </xf>
    <xf numFmtId="14" fontId="0" fillId="0" borderId="22" xfId="0" applyNumberFormat="1" applyBorder="1" applyAlignment="1">
      <alignment horizontal="left" vertical="center"/>
    </xf>
    <xf numFmtId="168" fontId="2" fillId="0" borderId="15" xfId="0" applyNumberFormat="1" applyFont="1" applyBorder="1" applyAlignment="1">
      <alignment horizontal="center" vertical="center" shrinkToFit="1"/>
    </xf>
    <xf numFmtId="168" fontId="2" fillId="0" borderId="42" xfId="0" applyNumberFormat="1" applyFont="1" applyBorder="1" applyAlignment="1">
      <alignment horizontal="center" vertical="center" shrinkToFit="1"/>
    </xf>
    <xf numFmtId="168" fontId="16" fillId="0" borderId="22" xfId="0" applyNumberFormat="1" applyFont="1" applyBorder="1" applyAlignment="1">
      <alignment horizontal="center"/>
    </xf>
    <xf numFmtId="168" fontId="0" fillId="0" borderId="0" xfId="0" applyNumberFormat="1">
      <alignment vertical="center"/>
    </xf>
    <xf numFmtId="0" fontId="0" fillId="0" borderId="22" xfId="0" applyNumberFormat="1" applyBorder="1">
      <alignment vertical="center"/>
    </xf>
    <xf numFmtId="168" fontId="2" fillId="0" borderId="41" xfId="0" applyNumberFormat="1" applyFont="1" applyBorder="1" applyAlignment="1">
      <alignment horizontal="center" vertical="center" shrinkToFit="1"/>
    </xf>
    <xf numFmtId="168" fontId="2" fillId="0" borderId="36" xfId="0" applyNumberFormat="1" applyFont="1" applyBorder="1" applyAlignment="1">
      <alignment horizontal="center" vertical="center" shrinkToFit="1"/>
    </xf>
    <xf numFmtId="168" fontId="2" fillId="0" borderId="43" xfId="0" applyNumberFormat="1" applyFont="1" applyBorder="1" applyAlignment="1">
      <alignment horizontal="center" vertical="center" shrinkToFit="1"/>
    </xf>
    <xf numFmtId="168" fontId="2" fillId="0" borderId="48" xfId="0" applyNumberFormat="1" applyFont="1" applyBorder="1" applyAlignment="1">
      <alignment horizontal="center" vertical="center" shrinkToFit="1"/>
    </xf>
    <xf numFmtId="168" fontId="2" fillId="0" borderId="46" xfId="0" applyNumberFormat="1"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168" fontId="2" fillId="0" borderId="44" xfId="0" applyNumberFormat="1" applyFont="1" applyBorder="1" applyAlignment="1">
      <alignment horizontal="center" vertical="center" shrinkToFit="1"/>
    </xf>
    <xf numFmtId="0" fontId="0" fillId="0" borderId="0" xfId="0" applyAlignment="1">
      <alignment vertical="center" shrinkToFit="1"/>
    </xf>
    <xf numFmtId="0" fontId="15" fillId="0" borderId="0" xfId="0" applyFont="1" applyAlignment="1">
      <alignment horizontal="centerContinuous" vertical="center" shrinkToFit="1"/>
    </xf>
    <xf numFmtId="0" fontId="17" fillId="0" borderId="0" xfId="0" applyFont="1" applyAlignment="1">
      <alignment horizontal="centerContinuous" vertical="center" shrinkToFit="1"/>
    </xf>
    <xf numFmtId="0" fontId="17" fillId="0" borderId="0" xfId="0" applyFont="1" applyAlignment="1">
      <alignment vertical="center" shrinkToFit="1"/>
    </xf>
    <xf numFmtId="0" fontId="17" fillId="0" borderId="0" xfId="0" applyFont="1" applyAlignment="1">
      <alignment horizontal="right" vertical="center" shrinkToFit="1"/>
    </xf>
    <xf numFmtId="0" fontId="9"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Continuous" vertical="center" shrinkToFit="1"/>
    </xf>
    <xf numFmtId="0" fontId="0" fillId="0" borderId="0" xfId="0" applyBorder="1" applyAlignment="1">
      <alignment vertical="center" shrinkToFit="1"/>
    </xf>
    <xf numFmtId="0" fontId="5"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vertical="center" shrinkToFit="1"/>
    </xf>
    <xf numFmtId="0" fontId="0" fillId="0" borderId="0" xfId="0" applyFill="1" applyBorder="1" applyAlignment="1">
      <alignment horizontal="center" vertical="center" shrinkToFit="1"/>
    </xf>
    <xf numFmtId="0" fontId="0" fillId="0" borderId="0" xfId="0" applyAlignment="1">
      <alignment horizontal="centerContinuous" vertical="center" shrinkToFit="1"/>
    </xf>
    <xf numFmtId="0" fontId="0" fillId="0" borderId="5" xfId="0" applyBorder="1" applyAlignment="1">
      <alignment vertical="center" shrinkToFit="1"/>
    </xf>
    <xf numFmtId="0" fontId="0" fillId="0" borderId="0" xfId="0" applyFill="1" applyBorder="1" applyAlignment="1">
      <alignment horizontal="centerContinuous" vertical="center" shrinkToFit="1"/>
    </xf>
    <xf numFmtId="0" fontId="13" fillId="0" borderId="0" xfId="0" applyFont="1" applyAlignment="1">
      <alignment horizontal="centerContinuous" vertical="center" shrinkToFit="1"/>
    </xf>
    <xf numFmtId="0" fontId="0" fillId="0" borderId="0" xfId="0" applyBorder="1" applyAlignment="1">
      <alignment horizontal="centerContinuous" vertical="center" shrinkToFit="1"/>
    </xf>
    <xf numFmtId="0" fontId="0" fillId="0" borderId="0" xfId="0" applyFill="1" applyBorder="1" applyAlignment="1">
      <alignment vertical="center" shrinkToFit="1"/>
    </xf>
    <xf numFmtId="0" fontId="5" fillId="0" borderId="0" xfId="0" applyFont="1" applyFill="1" applyBorder="1" applyAlignment="1">
      <alignment horizontal="center" vertical="center" shrinkToFit="1"/>
    </xf>
    <xf numFmtId="167" fontId="9" fillId="0" borderId="0" xfId="0" applyNumberFormat="1" applyFont="1" applyBorder="1" applyAlignment="1">
      <alignment vertical="center" shrinkToFit="1"/>
    </xf>
    <xf numFmtId="0" fontId="5" fillId="0" borderId="0" xfId="0" applyFont="1" applyBorder="1" applyAlignment="1">
      <alignment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center" vertical="center" shrinkToFit="1"/>
    </xf>
    <xf numFmtId="0" fontId="16" fillId="0" borderId="47"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6" xfId="0" applyFont="1" applyBorder="1" applyAlignment="1">
      <alignment horizontal="center" vertical="center" shrinkToFit="1"/>
    </xf>
    <xf numFmtId="165" fontId="2" fillId="0" borderId="26" xfId="0" applyNumberFormat="1" applyFont="1" applyBorder="1" applyAlignment="1">
      <alignment horizontal="center" vertical="center" shrinkToFit="1"/>
    </xf>
    <xf numFmtId="0" fontId="16" fillId="0" borderId="3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165" fontId="2" fillId="0" borderId="16" xfId="0" applyNumberFormat="1" applyFont="1" applyBorder="1" applyAlignment="1">
      <alignment horizontal="center" vertical="center" shrinkToFit="1"/>
    </xf>
    <xf numFmtId="0" fontId="0" fillId="0" borderId="25" xfId="0" applyBorder="1" applyAlignment="1">
      <alignment horizontal="center" vertical="center" shrinkToFit="1"/>
    </xf>
    <xf numFmtId="0" fontId="0" fillId="0" borderId="16" xfId="0" applyBorder="1" applyAlignment="1">
      <alignment horizontal="center" vertical="center" shrinkToFit="1"/>
    </xf>
    <xf numFmtId="0" fontId="0" fillId="0" borderId="22" xfId="0" applyBorder="1" applyAlignment="1">
      <alignment horizontal="center" vertical="center" shrinkToFit="1"/>
    </xf>
    <xf numFmtId="0" fontId="2" fillId="0" borderId="2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165" fontId="2" fillId="0" borderId="40" xfId="0" applyNumberFormat="1"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38" xfId="0" applyBorder="1" applyAlignment="1">
      <alignment horizontal="center" vertical="center" shrinkToFit="1"/>
    </xf>
    <xf numFmtId="0" fontId="16" fillId="0" borderId="35" xfId="0" applyFont="1" applyBorder="1" applyAlignment="1">
      <alignment horizontal="center" vertical="center" wrapText="1" shrinkToFit="1"/>
    </xf>
    <xf numFmtId="0" fontId="16" fillId="0" borderId="37" xfId="0" applyFont="1" applyBorder="1" applyAlignment="1">
      <alignment horizontal="center" vertical="center" wrapText="1" shrinkToFit="1"/>
    </xf>
    <xf numFmtId="0" fontId="16" fillId="0" borderId="57"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5" xfId="0" applyBorder="1" applyAlignment="1">
      <alignment vertical="center"/>
    </xf>
    <xf numFmtId="0" fontId="3" fillId="0" borderId="54" xfId="0" applyFont="1" applyBorder="1" applyAlignment="1">
      <alignment horizontal="center" vertical="center" wrapText="1"/>
    </xf>
    <xf numFmtId="0" fontId="3" fillId="0" borderId="56" xfId="0" applyFont="1" applyBorder="1" applyAlignment="1">
      <alignment horizontal="center" vertical="center" shrinkToFit="1"/>
    </xf>
    <xf numFmtId="0" fontId="2"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18" xfId="0" applyFont="1" applyBorder="1" applyAlignment="1">
      <alignment horizontal="center" vertical="center"/>
    </xf>
    <xf numFmtId="0" fontId="2" fillId="0" borderId="0" xfId="0" applyFont="1" applyBorder="1">
      <alignment vertical="center"/>
    </xf>
    <xf numFmtId="0" fontId="25"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Alignment="1">
      <alignment vertical="center" shrinkToFit="1"/>
    </xf>
    <xf numFmtId="0" fontId="2" fillId="0" borderId="0" xfId="0" applyFont="1" applyAlignment="1">
      <alignment horizontal="centerContinuous"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5" fillId="0" borderId="0" xfId="0" applyFont="1" applyBorder="1" applyAlignment="1">
      <alignment vertical="center" shrinkToFit="1"/>
    </xf>
    <xf numFmtId="0" fontId="2" fillId="0" borderId="0" xfId="0" applyFont="1" applyBorder="1" applyAlignment="1">
      <alignment horizontal="centerContinuous" vertical="center" shrinkToFit="1"/>
    </xf>
    <xf numFmtId="0" fontId="0" fillId="0" borderId="4" xfId="0" applyBorder="1">
      <alignment vertical="center"/>
    </xf>
    <xf numFmtId="0" fontId="0" fillId="0" borderId="4" xfId="0" applyBorder="1" applyAlignment="1">
      <alignment vertical="center" shrinkToFit="1"/>
    </xf>
    <xf numFmtId="0" fontId="8" fillId="0" borderId="28" xfId="0" applyFont="1" applyBorder="1" applyAlignment="1">
      <alignment horizontal="center" vertical="center" shrinkToFit="1"/>
    </xf>
    <xf numFmtId="167" fontId="10" fillId="0" borderId="2" xfId="0" applyNumberFormat="1" applyFont="1" applyBorder="1" applyAlignment="1">
      <alignment vertical="center"/>
    </xf>
    <xf numFmtId="0" fontId="11" fillId="0" borderId="2" xfId="0" applyFont="1" applyBorder="1" applyAlignment="1">
      <alignment vertical="center"/>
    </xf>
    <xf numFmtId="167" fontId="10" fillId="0" borderId="0" xfId="0" applyNumberFormat="1" applyFont="1" applyBorder="1" applyAlignment="1">
      <alignment vertical="center"/>
    </xf>
    <xf numFmtId="0" fontId="11" fillId="0" borderId="0" xfId="0" applyFont="1" applyBorder="1" applyAlignment="1">
      <alignment vertical="center"/>
    </xf>
    <xf numFmtId="167" fontId="10" fillId="0" borderId="2" xfId="0" applyNumberFormat="1" applyFont="1" applyBorder="1" applyAlignment="1">
      <alignment vertical="center" shrinkToFit="1"/>
    </xf>
    <xf numFmtId="167" fontId="10" fillId="0" borderId="0" xfId="0" applyNumberFormat="1" applyFont="1" applyBorder="1" applyAlignment="1">
      <alignment vertical="center" shrinkToFit="1"/>
    </xf>
    <xf numFmtId="0" fontId="11" fillId="0" borderId="2" xfId="0" applyFont="1" applyBorder="1" applyAlignment="1">
      <alignment vertical="center" shrinkToFit="1"/>
    </xf>
    <xf numFmtId="0" fontId="11" fillId="0" borderId="0" xfId="0" applyFont="1" applyBorder="1" applyAlignment="1">
      <alignment vertical="center" shrinkToFit="1"/>
    </xf>
    <xf numFmtId="0" fontId="26" fillId="0" borderId="0" xfId="1" applyFont="1" applyAlignment="1">
      <alignment vertical="center"/>
    </xf>
    <xf numFmtId="0" fontId="27" fillId="0" borderId="7" xfId="1" applyFont="1" applyBorder="1" applyAlignment="1">
      <alignment vertical="center"/>
    </xf>
    <xf numFmtId="0" fontId="26" fillId="0" borderId="8" xfId="1" applyFont="1" applyBorder="1" applyAlignment="1">
      <alignment vertical="center"/>
    </xf>
    <xf numFmtId="0" fontId="26" fillId="0" borderId="9" xfId="1" applyFont="1" applyBorder="1" applyAlignment="1">
      <alignment vertical="center"/>
    </xf>
    <xf numFmtId="166" fontId="21" fillId="0" borderId="22" xfId="1" applyNumberFormat="1" applyFont="1" applyFill="1" applyBorder="1" applyAlignment="1">
      <alignment horizontal="center"/>
    </xf>
    <xf numFmtId="49" fontId="22" fillId="0" borderId="22" xfId="1" applyNumberFormat="1" applyFont="1" applyFill="1" applyBorder="1" applyAlignment="1">
      <alignment horizontal="center"/>
    </xf>
    <xf numFmtId="0" fontId="22" fillId="0" borderId="22" xfId="1" applyNumberFormat="1" applyFont="1" applyFill="1" applyBorder="1" applyAlignment="1">
      <alignment horizontal="center"/>
    </xf>
    <xf numFmtId="0" fontId="2" fillId="0" borderId="22" xfId="1" applyFont="1" applyBorder="1" applyAlignment="1">
      <alignment horizontal="center" vertical="center"/>
    </xf>
    <xf numFmtId="0" fontId="27" fillId="0" borderId="0" xfId="1" applyFont="1" applyAlignment="1">
      <alignment vertical="center"/>
    </xf>
    <xf numFmtId="0" fontId="26" fillId="0" borderId="10" xfId="1" applyFont="1" applyBorder="1" applyAlignment="1">
      <alignment vertical="center"/>
    </xf>
    <xf numFmtId="0" fontId="26" fillId="0" borderId="11" xfId="1" applyFont="1" applyBorder="1" applyAlignment="1">
      <alignment vertical="center"/>
    </xf>
    <xf numFmtId="0" fontId="26" fillId="0" borderId="12" xfId="1" applyFont="1" applyBorder="1" applyAlignment="1">
      <alignment vertical="center"/>
    </xf>
    <xf numFmtId="0" fontId="26" fillId="0" borderId="0" xfId="1" applyFont="1" applyAlignment="1">
      <alignment horizontal="center" vertical="center"/>
    </xf>
    <xf numFmtId="0" fontId="3" fillId="0" borderId="0" xfId="0" applyFont="1" applyAlignment="1">
      <alignment horizontal="center" vertical="center" shrinkToFit="1"/>
    </xf>
    <xf numFmtId="0" fontId="2" fillId="2" borderId="0"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0" fillId="3" borderId="0" xfId="0" applyFill="1" applyAlignment="1">
      <alignment horizontal="center" vertical="center" shrinkToFit="1"/>
    </xf>
    <xf numFmtId="165" fontId="0" fillId="2" borderId="0" xfId="0" applyNumberFormat="1" applyFill="1" applyBorder="1" applyAlignment="1">
      <alignment horizontal="center" vertical="center" shrinkToFit="1"/>
    </xf>
    <xf numFmtId="0" fontId="8" fillId="0" borderId="6"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164" fontId="0" fillId="0" borderId="20" xfId="0" applyNumberFormat="1" applyBorder="1" applyAlignment="1" applyProtection="1">
      <alignment horizontal="center" vertical="center" shrinkToFit="1"/>
      <protection locked="0"/>
    </xf>
    <xf numFmtId="164" fontId="0" fillId="0" borderId="21" xfId="0" applyNumberFormat="1" applyBorder="1" applyAlignment="1" applyProtection="1">
      <alignment horizontal="center" vertical="center" shrinkToFit="1"/>
      <protection locked="0"/>
    </xf>
    <xf numFmtId="165" fontId="0" fillId="0" borderId="20" xfId="0" applyNumberFormat="1" applyBorder="1" applyAlignment="1" applyProtection="1">
      <alignment horizontal="center" vertical="center" shrinkToFit="1"/>
      <protection locked="0"/>
    </xf>
    <xf numFmtId="165" fontId="0" fillId="0" borderId="21" xfId="0" applyNumberFormat="1" applyBorder="1" applyAlignment="1" applyProtection="1">
      <alignment horizontal="center" vertical="center" shrinkToFit="1"/>
      <protection locked="0"/>
    </xf>
    <xf numFmtId="166" fontId="0" fillId="0" borderId="20" xfId="0" applyNumberFormat="1" applyBorder="1" applyAlignment="1" applyProtection="1">
      <alignment horizontal="center" vertical="center" shrinkToFit="1"/>
      <protection locked="0"/>
    </xf>
    <xf numFmtId="166" fontId="0" fillId="0" borderId="21" xfId="0" applyNumberFormat="1" applyBorder="1" applyAlignment="1" applyProtection="1">
      <alignment horizontal="center" vertical="center" shrinkToFit="1"/>
      <protection locked="0"/>
    </xf>
    <xf numFmtId="0" fontId="34" fillId="0" borderId="0" xfId="1" applyFont="1" applyAlignment="1">
      <alignment vertical="center"/>
    </xf>
    <xf numFmtId="0" fontId="0" fillId="0" borderId="0" xfId="0" applyAlignment="1">
      <alignment horizontal="center" vertical="center" shrinkToFit="1"/>
    </xf>
    <xf numFmtId="166" fontId="0" fillId="2" borderId="0" xfId="0" applyNumberFormat="1" applyFill="1" applyBorder="1" applyAlignment="1">
      <alignment horizontal="center" vertical="center" shrinkToFit="1"/>
    </xf>
    <xf numFmtId="164" fontId="0" fillId="0" borderId="65" xfId="0" applyNumberFormat="1" applyBorder="1" applyAlignment="1" applyProtection="1">
      <alignment horizontal="center" vertical="center" shrinkToFit="1"/>
      <protection locked="0"/>
    </xf>
    <xf numFmtId="0" fontId="9" fillId="0" borderId="6" xfId="0" applyFont="1" applyBorder="1" applyAlignment="1">
      <alignment horizontal="center" vertical="center" shrinkToFit="1"/>
    </xf>
    <xf numFmtId="0" fontId="9" fillId="0" borderId="6" xfId="0" applyFont="1" applyBorder="1" applyAlignment="1">
      <alignment horizontal="center" vertical="center"/>
    </xf>
    <xf numFmtId="0" fontId="8" fillId="0" borderId="16" xfId="0" applyFont="1" applyBorder="1" applyAlignment="1">
      <alignment horizontal="center" vertical="center"/>
    </xf>
    <xf numFmtId="0" fontId="8" fillId="0" borderId="66" xfId="0" applyFont="1" applyBorder="1" applyAlignment="1" applyProtection="1">
      <alignment horizontal="center" vertical="center"/>
      <protection locked="0"/>
    </xf>
    <xf numFmtId="0" fontId="11"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8" fillId="0" borderId="66" xfId="0" applyFont="1" applyBorder="1" applyAlignment="1" applyProtection="1">
      <alignment horizontal="center" vertical="center" shrinkToFit="1"/>
      <protection locked="0"/>
    </xf>
    <xf numFmtId="0" fontId="2" fillId="0" borderId="6" xfId="0" applyFont="1" applyBorder="1">
      <alignment vertical="center"/>
    </xf>
    <xf numFmtId="0" fontId="2" fillId="0" borderId="6" xfId="0" applyFont="1" applyBorder="1" applyAlignment="1">
      <alignment vertical="center" shrinkToFit="1"/>
    </xf>
    <xf numFmtId="0" fontId="32" fillId="0" borderId="0" xfId="1" applyFont="1" applyBorder="1" applyAlignment="1">
      <alignment vertical="center"/>
    </xf>
    <xf numFmtId="0" fontId="32" fillId="0" borderId="63" xfId="1" applyFont="1" applyBorder="1" applyAlignment="1">
      <alignment vertical="center"/>
    </xf>
    <xf numFmtId="0" fontId="32" fillId="0" borderId="29" xfId="1" applyFont="1" applyBorder="1" applyAlignment="1">
      <alignment vertical="center"/>
    </xf>
    <xf numFmtId="0" fontId="0" fillId="0" borderId="0" xfId="0" applyFill="1" applyAlignment="1">
      <alignment horizontal="center" vertical="center" shrinkToFit="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7" xfId="0" applyFont="1" applyBorder="1" applyAlignment="1">
      <alignment horizontal="center" vertical="center" shrinkToFit="1"/>
    </xf>
    <xf numFmtId="0" fontId="2" fillId="0" borderId="69" xfId="0" applyFont="1" applyBorder="1" applyAlignment="1">
      <alignment horizontal="center" vertical="center" shrinkToFit="1"/>
    </xf>
    <xf numFmtId="165" fontId="2" fillId="0" borderId="70" xfId="0" applyNumberFormat="1" applyFont="1" applyBorder="1" applyAlignment="1">
      <alignment horizontal="center" vertical="center" shrinkToFit="1"/>
    </xf>
    <xf numFmtId="0" fontId="2" fillId="0" borderId="0" xfId="0" applyFont="1" applyFill="1" applyBorder="1" applyAlignment="1">
      <alignment horizontal="center" vertical="center" shrinkToFit="1"/>
    </xf>
    <xf numFmtId="165" fontId="0" fillId="0" borderId="0" xfId="0" applyNumberFormat="1" applyFill="1" applyBorder="1" applyAlignment="1">
      <alignment horizontal="center" vertical="center" shrinkToFit="1"/>
    </xf>
    <xf numFmtId="166" fontId="0" fillId="0" borderId="0" xfId="0" applyNumberFormat="1" applyFill="1" applyBorder="1" applyAlignment="1">
      <alignment horizontal="center" vertical="center" shrinkToFit="1"/>
    </xf>
    <xf numFmtId="0" fontId="16" fillId="0" borderId="72" xfId="0" applyFont="1" applyBorder="1" applyAlignment="1">
      <alignment horizontal="center" vertical="center" wrapText="1" shrinkToFit="1"/>
    </xf>
    <xf numFmtId="166" fontId="0" fillId="0" borderId="0" xfId="0" applyNumberFormat="1" applyBorder="1" applyAlignment="1" applyProtection="1">
      <alignment horizontal="center" vertical="center" shrinkToFit="1"/>
      <protection locked="0"/>
    </xf>
    <xf numFmtId="165" fontId="0" fillId="0" borderId="0" xfId="0" applyNumberFormat="1" applyFill="1" applyBorder="1" applyAlignment="1" applyProtection="1">
      <alignment horizontal="center" vertical="center" shrinkToFit="1"/>
      <protection locked="0"/>
    </xf>
    <xf numFmtId="164" fontId="0" fillId="0" borderId="0" xfId="0" applyNumberFormat="1" applyFill="1" applyBorder="1" applyAlignment="1" applyProtection="1">
      <alignment horizontal="center" vertical="center" shrinkToFit="1"/>
      <protection locked="0"/>
    </xf>
    <xf numFmtId="165" fontId="0" fillId="0" borderId="8" xfId="0" applyNumberFormat="1" applyFill="1" applyBorder="1" applyAlignment="1" applyProtection="1">
      <alignment horizontal="center" vertical="center" shrinkToFit="1"/>
      <protection locked="0"/>
    </xf>
    <xf numFmtId="166" fontId="0" fillId="0" borderId="8" xfId="0" applyNumberFormat="1" applyBorder="1" applyAlignment="1" applyProtection="1">
      <alignment horizontal="center" vertical="center" shrinkToFit="1"/>
      <protection locked="0"/>
    </xf>
    <xf numFmtId="165" fontId="0" fillId="0" borderId="65" xfId="0" applyNumberFormat="1" applyBorder="1" applyAlignment="1" applyProtection="1">
      <alignment horizontal="center" vertical="center" shrinkToFit="1"/>
      <protection locked="0"/>
    </xf>
    <xf numFmtId="0" fontId="0" fillId="4" borderId="20" xfId="0" applyFill="1" applyBorder="1" applyAlignment="1">
      <alignment horizontal="center" vertical="center" shrinkToFit="1"/>
    </xf>
    <xf numFmtId="0" fontId="0" fillId="4" borderId="21" xfId="0" applyFill="1" applyBorder="1" applyAlignment="1">
      <alignment horizontal="center" vertical="center" shrinkToFit="1"/>
    </xf>
    <xf numFmtId="0" fontId="0" fillId="4" borderId="65" xfId="0" applyFill="1" applyBorder="1" applyAlignment="1">
      <alignment horizontal="center" vertical="center" shrinkToFit="1"/>
    </xf>
    <xf numFmtId="0" fontId="16" fillId="0" borderId="71" xfId="0" applyFont="1" applyBorder="1" applyAlignment="1">
      <alignment horizontal="center" vertical="center" shrinkToFit="1"/>
    </xf>
    <xf numFmtId="0" fontId="31" fillId="0" borderId="29" xfId="1" applyFont="1" applyBorder="1" applyAlignment="1">
      <alignment vertical="center"/>
    </xf>
    <xf numFmtId="0" fontId="26" fillId="0" borderId="29" xfId="1" applyFont="1" applyBorder="1" applyAlignment="1">
      <alignment vertical="center"/>
    </xf>
    <xf numFmtId="0" fontId="26" fillId="0" borderId="0" xfId="1" applyFont="1" applyBorder="1" applyAlignment="1">
      <alignment vertical="center"/>
    </xf>
    <xf numFmtId="0" fontId="26" fillId="0" borderId="63" xfId="1" applyFont="1" applyBorder="1" applyAlignment="1">
      <alignment vertical="center"/>
    </xf>
    <xf numFmtId="0" fontId="27" fillId="0" borderId="29" xfId="1" applyFont="1" applyBorder="1" applyAlignment="1">
      <alignment horizontal="left" vertical="center"/>
    </xf>
    <xf numFmtId="0" fontId="27" fillId="0" borderId="0" xfId="1" applyFont="1" applyBorder="1" applyAlignment="1">
      <alignment horizontal="left" vertical="center"/>
    </xf>
    <xf numFmtId="0" fontId="27" fillId="0" borderId="63" xfId="1" applyFont="1" applyBorder="1" applyAlignment="1">
      <alignment horizontal="left" vertical="center"/>
    </xf>
    <xf numFmtId="0" fontId="27" fillId="0" borderId="29" xfId="1" applyFont="1" applyBorder="1" applyAlignment="1">
      <alignment vertical="center"/>
    </xf>
    <xf numFmtId="0" fontId="27" fillId="0" borderId="0" xfId="1" applyFont="1" applyBorder="1" applyAlignment="1">
      <alignment vertical="center"/>
    </xf>
    <xf numFmtId="0" fontId="27" fillId="0" borderId="63" xfId="1" applyFont="1" applyBorder="1" applyAlignment="1">
      <alignment vertical="center"/>
    </xf>
    <xf numFmtId="0" fontId="26" fillId="0" borderId="29" xfId="1" applyFont="1" applyBorder="1" applyAlignment="1">
      <alignment vertical="top" wrapText="1"/>
    </xf>
    <xf numFmtId="0" fontId="26" fillId="0" borderId="0" xfId="1" applyFont="1" applyBorder="1" applyAlignment="1">
      <alignment vertical="top" wrapText="1"/>
    </xf>
    <xf numFmtId="0" fontId="26" fillId="0" borderId="63" xfId="1" applyFont="1" applyBorder="1" applyAlignment="1">
      <alignment vertical="top" wrapText="1"/>
    </xf>
    <xf numFmtId="0" fontId="0" fillId="0" borderId="0" xfId="0" applyAlignment="1">
      <alignment horizontal="center" vertical="center" shrinkToFit="1"/>
    </xf>
    <xf numFmtId="0" fontId="17" fillId="0" borderId="0" xfId="0" applyFont="1" applyAlignment="1">
      <alignment horizontal="center" vertical="center"/>
    </xf>
    <xf numFmtId="0" fontId="17" fillId="0" borderId="0" xfId="0" applyFont="1" applyAlignment="1">
      <alignment horizontal="center" vertical="center" shrinkToFit="1"/>
    </xf>
    <xf numFmtId="0" fontId="27" fillId="0" borderId="29" xfId="1" applyFont="1" applyBorder="1" applyAlignment="1">
      <alignment horizontal="left" vertical="center"/>
    </xf>
    <xf numFmtId="0" fontId="27" fillId="0" borderId="0" xfId="1" applyFont="1" applyBorder="1" applyAlignment="1">
      <alignment horizontal="left" vertical="center"/>
    </xf>
    <xf numFmtId="0" fontId="27" fillId="0" borderId="63" xfId="1" applyFont="1" applyBorder="1" applyAlignment="1">
      <alignment horizontal="left" vertical="center"/>
    </xf>
    <xf numFmtId="0" fontId="31" fillId="0" borderId="7" xfId="1" applyFont="1" applyBorder="1" applyAlignment="1">
      <alignment vertical="center"/>
    </xf>
    <xf numFmtId="0" fontId="31" fillId="0" borderId="8" xfId="1" applyFont="1" applyBorder="1" applyAlignment="1">
      <alignment vertical="center"/>
    </xf>
    <xf numFmtId="0" fontId="31" fillId="0" borderId="9" xfId="1" applyFont="1" applyBorder="1" applyAlignment="1">
      <alignment vertical="center"/>
    </xf>
    <xf numFmtId="0" fontId="27" fillId="0" borderId="29" xfId="1" applyFont="1" applyBorder="1" applyAlignment="1">
      <alignment vertical="center"/>
    </xf>
    <xf numFmtId="0" fontId="27" fillId="0" borderId="0" xfId="1" applyFont="1" applyBorder="1" applyAlignment="1">
      <alignment vertical="center"/>
    </xf>
    <xf numFmtId="0" fontId="27" fillId="0" borderId="63" xfId="1" applyFont="1" applyBorder="1" applyAlignment="1">
      <alignment vertical="center"/>
    </xf>
    <xf numFmtId="0" fontId="28" fillId="0" borderId="29" xfId="1" applyFont="1" applyBorder="1" applyAlignment="1">
      <alignment vertical="center"/>
    </xf>
    <xf numFmtId="0" fontId="28" fillId="0" borderId="0" xfId="1" applyFont="1" applyBorder="1" applyAlignment="1">
      <alignment vertical="center"/>
    </xf>
    <xf numFmtId="0" fontId="28" fillId="0" borderId="63" xfId="1" applyFont="1" applyBorder="1" applyAlignment="1">
      <alignment vertical="center"/>
    </xf>
    <xf numFmtId="0" fontId="26" fillId="0" borderId="29" xfId="1" applyFont="1" applyBorder="1" applyAlignment="1">
      <alignment horizontal="left" vertical="center"/>
    </xf>
    <xf numFmtId="0" fontId="26" fillId="0" borderId="0" xfId="1" applyFont="1" applyBorder="1" applyAlignment="1">
      <alignment horizontal="left" vertical="center"/>
    </xf>
    <xf numFmtId="0" fontId="26" fillId="0" borderId="63" xfId="1" applyFont="1" applyBorder="1" applyAlignment="1">
      <alignment horizontal="left" vertical="center"/>
    </xf>
    <xf numFmtId="0" fontId="35" fillId="0" borderId="29" xfId="1" applyFont="1" applyBorder="1" applyAlignment="1">
      <alignment vertical="center"/>
    </xf>
    <xf numFmtId="0" fontId="35" fillId="0" borderId="0" xfId="1" applyFont="1" applyBorder="1" applyAlignment="1">
      <alignment vertical="center"/>
    </xf>
    <xf numFmtId="0" fontId="35" fillId="0" borderId="63" xfId="1" applyFont="1" applyBorder="1" applyAlignment="1">
      <alignment vertical="center"/>
    </xf>
    <xf numFmtId="0" fontId="26" fillId="0" borderId="29" xfId="1" applyFont="1" applyBorder="1" applyAlignment="1">
      <alignment vertical="top" wrapText="1"/>
    </xf>
    <xf numFmtId="0" fontId="26" fillId="0" borderId="0" xfId="1" applyFont="1" applyBorder="1" applyAlignment="1">
      <alignment vertical="top" wrapText="1"/>
    </xf>
    <xf numFmtId="0" fontId="26" fillId="0" borderId="63" xfId="1" applyFont="1" applyBorder="1" applyAlignment="1">
      <alignment vertical="top" wrapText="1"/>
    </xf>
    <xf numFmtId="0" fontId="26" fillId="0" borderId="29" xfId="1" applyFont="1" applyBorder="1" applyAlignment="1">
      <alignment vertical="center"/>
    </xf>
    <xf numFmtId="0" fontId="26" fillId="0" borderId="0" xfId="1" applyFont="1" applyBorder="1" applyAlignment="1">
      <alignment vertical="center"/>
    </xf>
    <xf numFmtId="0" fontId="26" fillId="0" borderId="63" xfId="1" applyFont="1" applyBorder="1" applyAlignment="1">
      <alignment vertical="center"/>
    </xf>
    <xf numFmtId="0" fontId="26" fillId="0" borderId="29" xfId="1" applyFont="1" applyBorder="1" applyAlignment="1">
      <alignment horizontal="center" vertical="center"/>
    </xf>
    <xf numFmtId="0" fontId="26" fillId="0" borderId="0" xfId="1" applyFont="1" applyBorder="1" applyAlignment="1">
      <alignment horizontal="center" vertical="center"/>
    </xf>
    <xf numFmtId="0" fontId="26" fillId="0" borderId="63" xfId="1" applyFont="1" applyBorder="1" applyAlignment="1">
      <alignment horizontal="center" vertical="center"/>
    </xf>
    <xf numFmtId="0" fontId="31" fillId="0" borderId="29" xfId="1" applyFont="1" applyBorder="1" applyAlignment="1">
      <alignment vertical="center"/>
    </xf>
    <xf numFmtId="0" fontId="31" fillId="0" borderId="0" xfId="1" applyFont="1" applyBorder="1" applyAlignment="1">
      <alignment vertical="center"/>
    </xf>
    <xf numFmtId="0" fontId="31" fillId="0" borderId="63" xfId="1" applyFont="1" applyBorder="1" applyAlignment="1">
      <alignment vertical="center"/>
    </xf>
    <xf numFmtId="0" fontId="32" fillId="0" borderId="29" xfId="1" applyFont="1" applyBorder="1" applyAlignment="1">
      <alignment horizontal="center" vertical="center" wrapText="1"/>
    </xf>
    <xf numFmtId="0" fontId="32" fillId="0" borderId="0" xfId="1" applyFont="1" applyBorder="1" applyAlignment="1">
      <alignment horizontal="center" vertical="center" wrapText="1"/>
    </xf>
    <xf numFmtId="0" fontId="32" fillId="0" borderId="63" xfId="1" applyFont="1" applyBorder="1" applyAlignment="1">
      <alignment horizontal="center" vertical="center" wrapText="1"/>
    </xf>
    <xf numFmtId="0" fontId="4" fillId="0" borderId="0" xfId="0" applyFont="1" applyBorder="1" applyAlignment="1">
      <alignment horizontal="center" vertical="center"/>
    </xf>
    <xf numFmtId="0" fontId="7" fillId="0" borderId="64" xfId="0" applyFont="1" applyBorder="1" applyAlignment="1">
      <alignment horizontal="center" vertical="center" wrapText="1" shrinkToFit="1"/>
    </xf>
    <xf numFmtId="0" fontId="7" fillId="0" borderId="64" xfId="0" applyFont="1" applyBorder="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14" fillId="0" borderId="13" xfId="0" applyFont="1" applyBorder="1" applyAlignment="1">
      <alignment horizontal="center" vertical="center" shrinkToFit="1"/>
    </xf>
    <xf numFmtId="0" fontId="14" fillId="0" borderId="62" xfId="0" applyFont="1" applyBorder="1" applyAlignment="1">
      <alignment horizontal="center" vertical="center" shrinkToFit="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24" fillId="0" borderId="0" xfId="0" applyFont="1" applyAlignment="1">
      <alignment horizontal="center" vertical="center"/>
    </xf>
    <xf numFmtId="0" fontId="15" fillId="0" borderId="29" xfId="0" applyFont="1" applyBorder="1" applyAlignment="1">
      <alignment vertical="center"/>
    </xf>
    <xf numFmtId="0" fontId="15" fillId="0" borderId="0" xfId="0" applyFont="1" applyAlignment="1">
      <alignment vertical="center"/>
    </xf>
    <xf numFmtId="0" fontId="9" fillId="0" borderId="17"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12" fillId="0" borderId="60" xfId="0" applyFont="1" applyBorder="1" applyAlignment="1">
      <alignment horizontal="center" vertical="center" shrinkToFit="1"/>
    </xf>
    <xf numFmtId="0" fontId="14" fillId="0" borderId="4" xfId="0" applyFont="1" applyBorder="1" applyAlignment="1">
      <alignment horizontal="center" vertical="center" shrinkToFit="1"/>
    </xf>
    <xf numFmtId="0" fontId="15" fillId="0" borderId="0" xfId="0" applyFont="1" applyAlignment="1">
      <alignment horizontal="center" vertical="center"/>
    </xf>
    <xf numFmtId="0" fontId="17" fillId="0" borderId="0" xfId="0" applyFont="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0" fillId="0" borderId="7"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23" fillId="0" borderId="0" xfId="0" applyFont="1" applyAlignment="1">
      <alignment horizontal="center" vertical="center" shrinkToFit="1"/>
    </xf>
    <xf numFmtId="0" fontId="15" fillId="0" borderId="29" xfId="0" applyFont="1" applyBorder="1" applyAlignment="1">
      <alignment vertical="center" shrinkToFit="1"/>
    </xf>
    <xf numFmtId="0" fontId="15" fillId="0" borderId="0" xfId="0" applyFont="1" applyAlignment="1">
      <alignment vertical="center" shrinkToFit="1"/>
    </xf>
    <xf numFmtId="0" fontId="9" fillId="0" borderId="17" xfId="0" applyFont="1" applyBorder="1" applyAlignment="1" applyProtection="1">
      <alignment horizontal="center" vertical="center" shrinkToFit="1"/>
      <protection locked="0"/>
    </xf>
    <xf numFmtId="0" fontId="9" fillId="0" borderId="59" xfId="0" applyFont="1" applyBorder="1" applyAlignment="1" applyProtection="1">
      <alignment horizontal="center" vertical="center" shrinkToFit="1"/>
      <protection locked="0"/>
    </xf>
    <xf numFmtId="0" fontId="12" fillId="0" borderId="13" xfId="0" applyFont="1" applyBorder="1" applyAlignment="1">
      <alignment horizontal="center" vertical="center" shrinkToFit="1"/>
    </xf>
    <xf numFmtId="0" fontId="14" fillId="0" borderId="23" xfId="0" applyFont="1" applyBorder="1" applyAlignment="1">
      <alignment horizontal="center" vertical="center" shrinkToFit="1"/>
    </xf>
    <xf numFmtId="0" fontId="15" fillId="0" borderId="0" xfId="0" applyFont="1" applyAlignment="1">
      <alignment horizontal="center" vertical="center" shrinkToFit="1"/>
    </xf>
    <xf numFmtId="0" fontId="17" fillId="0" borderId="0" xfId="0" applyFont="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3" xfId="0" applyFont="1" applyBorder="1" applyAlignment="1">
      <alignment horizontal="center" vertical="center" shrinkToFit="1"/>
    </xf>
    <xf numFmtId="0" fontId="14" fillId="0" borderId="1" xfId="0" applyFont="1" applyBorder="1" applyAlignment="1">
      <alignment horizontal="center"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FF99"/>
      <color rgb="FFFF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U43"/>
  <sheetViews>
    <sheetView topLeftCell="B24" zoomScale="85" zoomScaleNormal="85" workbookViewId="0">
      <selection activeCell="I1" sqref="I1"/>
    </sheetView>
  </sheetViews>
  <sheetFormatPr defaultColWidth="9.875" defaultRowHeight="19.5" customHeight="1"/>
  <cols>
    <col min="1" max="1" width="4.375" style="149" customWidth="1"/>
    <col min="2" max="19" width="10.875" style="149" customWidth="1"/>
    <col min="20" max="16384" width="9.875" style="149"/>
  </cols>
  <sheetData>
    <row r="1" spans="2:21" ht="19.5" customHeight="1" thickBot="1"/>
    <row r="2" spans="2:21" ht="19.5" customHeight="1">
      <c r="B2" s="150" t="s">
        <v>0</v>
      </c>
      <c r="C2" s="151"/>
      <c r="D2" s="151"/>
      <c r="E2" s="151"/>
      <c r="F2" s="151"/>
      <c r="G2" s="151"/>
      <c r="H2" s="151"/>
      <c r="I2" s="151"/>
      <c r="J2" s="151"/>
      <c r="K2" s="151"/>
      <c r="L2" s="151"/>
      <c r="M2" s="151"/>
      <c r="N2" s="151"/>
      <c r="O2" s="151"/>
      <c r="P2" s="151"/>
      <c r="Q2" s="151"/>
      <c r="R2" s="151"/>
      <c r="S2" s="152"/>
    </row>
    <row r="3" spans="2:21" ht="19.5" customHeight="1">
      <c r="B3" s="228" t="s">
        <v>1</v>
      </c>
      <c r="C3" s="229"/>
      <c r="D3" s="229"/>
      <c r="E3" s="229"/>
      <c r="F3" s="229"/>
      <c r="G3" s="229"/>
      <c r="H3" s="229"/>
      <c r="I3" s="229"/>
      <c r="J3" s="229"/>
      <c r="K3" s="229"/>
      <c r="L3" s="229"/>
      <c r="M3" s="229"/>
      <c r="N3" s="229"/>
      <c r="O3" s="229"/>
      <c r="P3" s="229"/>
      <c r="Q3" s="229"/>
      <c r="R3" s="229"/>
      <c r="S3" s="230"/>
    </row>
    <row r="4" spans="2:21" ht="19.5" customHeight="1">
      <c r="B4" s="228" t="s">
        <v>2</v>
      </c>
      <c r="C4" s="229"/>
      <c r="D4" s="229"/>
      <c r="E4" s="229"/>
      <c r="F4" s="229"/>
      <c r="G4" s="229"/>
      <c r="H4" s="229"/>
      <c r="I4" s="229"/>
      <c r="J4" s="229"/>
      <c r="K4" s="229"/>
      <c r="L4" s="229"/>
      <c r="M4" s="229"/>
      <c r="N4" s="229"/>
      <c r="O4" s="229"/>
      <c r="P4" s="229"/>
      <c r="Q4" s="229"/>
      <c r="R4" s="229"/>
      <c r="S4" s="230"/>
    </row>
    <row r="5" spans="2:21" ht="19.5" customHeight="1">
      <c r="B5" s="219"/>
      <c r="C5" s="214"/>
      <c r="D5" s="214"/>
      <c r="E5" s="214"/>
      <c r="F5" s="214"/>
      <c r="G5" s="214"/>
      <c r="H5" s="214"/>
      <c r="I5" s="214"/>
      <c r="J5" s="214"/>
      <c r="K5" s="214"/>
      <c r="L5" s="214"/>
      <c r="M5" s="214"/>
      <c r="N5" s="214"/>
      <c r="O5" s="214"/>
      <c r="P5" s="214"/>
      <c r="Q5" s="214"/>
      <c r="R5" s="214"/>
      <c r="S5" s="215"/>
    </row>
    <row r="6" spans="2:21" ht="19.5" customHeight="1">
      <c r="B6" s="228" t="s">
        <v>3</v>
      </c>
      <c r="C6" s="229"/>
      <c r="D6" s="229"/>
      <c r="E6" s="229"/>
      <c r="F6" s="229"/>
      <c r="G6" s="229"/>
      <c r="H6" s="229"/>
      <c r="I6" s="229"/>
      <c r="J6" s="229"/>
      <c r="K6" s="229"/>
      <c r="L6" s="229"/>
      <c r="M6" s="229"/>
      <c r="N6" s="229"/>
      <c r="O6" s="229"/>
      <c r="P6" s="229"/>
      <c r="Q6" s="229"/>
      <c r="R6" s="229"/>
      <c r="S6" s="230"/>
    </row>
    <row r="7" spans="2:21" ht="19.5" customHeight="1">
      <c r="B7" s="228" t="s">
        <v>4</v>
      </c>
      <c r="C7" s="229"/>
      <c r="D7" s="229"/>
      <c r="E7" s="229"/>
      <c r="F7" s="229"/>
      <c r="G7" s="229"/>
      <c r="H7" s="229"/>
      <c r="I7" s="229"/>
      <c r="J7" s="229"/>
      <c r="K7" s="229"/>
      <c r="L7" s="229"/>
      <c r="M7" s="229"/>
      <c r="N7" s="229"/>
      <c r="O7" s="229"/>
      <c r="P7" s="229"/>
      <c r="Q7" s="229"/>
      <c r="R7" s="229"/>
      <c r="S7" s="230"/>
    </row>
    <row r="8" spans="2:21" ht="19.5" customHeight="1">
      <c r="B8" s="216"/>
      <c r="C8" s="153" t="s">
        <v>5</v>
      </c>
      <c r="D8" s="154" t="s">
        <v>6</v>
      </c>
      <c r="E8" s="154" t="s">
        <v>7</v>
      </c>
      <c r="F8" s="154" t="s">
        <v>8</v>
      </c>
      <c r="G8" s="154" t="s">
        <v>9</v>
      </c>
      <c r="H8" s="155" t="s">
        <v>10</v>
      </c>
      <c r="I8" s="155" t="s">
        <v>11</v>
      </c>
      <c r="J8" s="175" t="s">
        <v>12</v>
      </c>
      <c r="K8" s="217"/>
      <c r="L8" s="217"/>
      <c r="M8" s="217"/>
      <c r="N8" s="217"/>
      <c r="O8" s="217"/>
      <c r="P8" s="217"/>
      <c r="Q8" s="217"/>
      <c r="R8" s="217"/>
      <c r="S8" s="218"/>
    </row>
    <row r="9" spans="2:21" ht="19.5" customHeight="1">
      <c r="B9" s="216"/>
      <c r="C9" s="156">
        <v>123</v>
      </c>
      <c r="D9" s="156" t="s">
        <v>13</v>
      </c>
      <c r="E9" s="156" t="s">
        <v>14</v>
      </c>
      <c r="F9" s="156" t="s">
        <v>15</v>
      </c>
      <c r="G9" s="156" t="s">
        <v>16</v>
      </c>
      <c r="H9" s="156">
        <v>3</v>
      </c>
      <c r="I9" s="156" t="s">
        <v>17</v>
      </c>
      <c r="J9" s="175" t="s">
        <v>18</v>
      </c>
      <c r="K9" s="217"/>
      <c r="L9" s="217"/>
      <c r="M9" s="217"/>
      <c r="N9" s="217"/>
      <c r="O9" s="217"/>
      <c r="P9" s="217"/>
      <c r="Q9" s="217"/>
      <c r="R9" s="217"/>
      <c r="S9" s="218"/>
    </row>
    <row r="10" spans="2:21" ht="19.5" customHeight="1">
      <c r="B10" s="216"/>
      <c r="C10" s="217"/>
      <c r="D10" s="217"/>
      <c r="E10" s="217"/>
      <c r="F10" s="217"/>
      <c r="G10" s="217"/>
      <c r="H10" s="217"/>
      <c r="I10" s="217"/>
      <c r="J10" s="175" t="s">
        <v>19</v>
      </c>
      <c r="K10" s="217"/>
      <c r="L10" s="217"/>
      <c r="M10" s="217"/>
      <c r="N10" s="217"/>
      <c r="O10" s="217"/>
      <c r="P10" s="217"/>
      <c r="Q10" s="217"/>
      <c r="R10" s="217"/>
      <c r="S10" s="218"/>
    </row>
    <row r="11" spans="2:21" ht="19.5" customHeight="1">
      <c r="B11" s="219"/>
      <c r="C11" s="214"/>
      <c r="D11" s="214"/>
      <c r="E11" s="214"/>
      <c r="F11" s="214"/>
      <c r="G11" s="214"/>
      <c r="H11" s="214"/>
      <c r="I11" s="214"/>
      <c r="J11" s="214"/>
      <c r="K11" s="214"/>
      <c r="L11" s="214"/>
      <c r="M11" s="214"/>
      <c r="N11" s="214"/>
      <c r="O11" s="214"/>
      <c r="P11" s="214"/>
      <c r="Q11" s="214"/>
      <c r="R11" s="214"/>
      <c r="S11" s="215"/>
    </row>
    <row r="12" spans="2:21" ht="19.5" customHeight="1">
      <c r="B12" s="234" t="s">
        <v>20</v>
      </c>
      <c r="C12" s="235"/>
      <c r="D12" s="235"/>
      <c r="E12" s="235"/>
      <c r="F12" s="235"/>
      <c r="G12" s="235"/>
      <c r="H12" s="235"/>
      <c r="I12" s="235"/>
      <c r="J12" s="235"/>
      <c r="K12" s="235"/>
      <c r="L12" s="235"/>
      <c r="M12" s="235"/>
      <c r="N12" s="235"/>
      <c r="O12" s="235"/>
      <c r="P12" s="235"/>
      <c r="Q12" s="235"/>
      <c r="R12" s="235"/>
      <c r="S12" s="236"/>
    </row>
    <row r="13" spans="2:21" ht="19.5" customHeight="1">
      <c r="B13" s="237" t="s">
        <v>21</v>
      </c>
      <c r="C13" s="238"/>
      <c r="D13" s="238"/>
      <c r="E13" s="238"/>
      <c r="F13" s="238"/>
      <c r="G13" s="238"/>
      <c r="H13" s="238"/>
      <c r="I13" s="238"/>
      <c r="J13" s="238"/>
      <c r="K13" s="238"/>
      <c r="L13" s="238"/>
      <c r="M13" s="238"/>
      <c r="N13" s="238"/>
      <c r="O13" s="238"/>
      <c r="P13" s="238"/>
      <c r="Q13" s="238"/>
      <c r="R13" s="238"/>
      <c r="S13" s="239"/>
    </row>
    <row r="14" spans="2:21" ht="19.5" customHeight="1">
      <c r="B14" s="234" t="s">
        <v>22</v>
      </c>
      <c r="C14" s="235"/>
      <c r="D14" s="235"/>
      <c r="E14" s="235"/>
      <c r="F14" s="235"/>
      <c r="G14" s="235"/>
      <c r="H14" s="235"/>
      <c r="I14" s="235"/>
      <c r="J14" s="235"/>
      <c r="K14" s="235"/>
      <c r="L14" s="235"/>
      <c r="M14" s="235"/>
      <c r="N14" s="235"/>
      <c r="O14" s="235"/>
      <c r="P14" s="235"/>
      <c r="Q14" s="235"/>
      <c r="R14" s="235"/>
      <c r="S14" s="236"/>
      <c r="T14" s="157"/>
      <c r="U14" s="157"/>
    </row>
    <row r="15" spans="2:21" ht="19.5" customHeight="1">
      <c r="B15" s="234" t="s">
        <v>23</v>
      </c>
      <c r="C15" s="235"/>
      <c r="D15" s="235"/>
      <c r="E15" s="235"/>
      <c r="F15" s="235"/>
      <c r="G15" s="235"/>
      <c r="H15" s="235"/>
      <c r="I15" s="235"/>
      <c r="J15" s="235"/>
      <c r="K15" s="235"/>
      <c r="L15" s="235"/>
      <c r="M15" s="235"/>
      <c r="N15" s="235"/>
      <c r="O15" s="235"/>
      <c r="P15" s="235"/>
      <c r="Q15" s="235"/>
      <c r="R15" s="235"/>
      <c r="S15" s="236"/>
    </row>
    <row r="16" spans="2:21" ht="19.5" customHeight="1">
      <c r="B16" s="219"/>
      <c r="C16" s="220"/>
      <c r="D16" s="220"/>
      <c r="E16" s="220"/>
      <c r="F16" s="220"/>
      <c r="G16" s="220"/>
      <c r="H16" s="220"/>
      <c r="I16" s="220"/>
      <c r="J16" s="220"/>
      <c r="K16" s="220"/>
      <c r="L16" s="220"/>
      <c r="M16" s="220"/>
      <c r="N16" s="220"/>
      <c r="O16" s="220"/>
      <c r="P16" s="220"/>
      <c r="Q16" s="220"/>
      <c r="R16" s="220"/>
      <c r="S16" s="221"/>
    </row>
    <row r="17" spans="2:19" ht="19.5" customHeight="1">
      <c r="B17" s="240" t="s">
        <v>24</v>
      </c>
      <c r="C17" s="241"/>
      <c r="D17" s="241"/>
      <c r="E17" s="241"/>
      <c r="F17" s="241"/>
      <c r="G17" s="241"/>
      <c r="H17" s="241"/>
      <c r="I17" s="241"/>
      <c r="J17" s="241"/>
      <c r="K17" s="241"/>
      <c r="L17" s="241"/>
      <c r="M17" s="241"/>
      <c r="N17" s="241"/>
      <c r="O17" s="241"/>
      <c r="P17" s="241"/>
      <c r="Q17" s="241"/>
      <c r="R17" s="241"/>
      <c r="S17" s="242"/>
    </row>
    <row r="18" spans="2:19" ht="19.5" customHeight="1">
      <c r="B18" s="243" t="s">
        <v>25</v>
      </c>
      <c r="C18" s="244"/>
      <c r="D18" s="244"/>
      <c r="E18" s="244"/>
      <c r="F18" s="244"/>
      <c r="G18" s="244"/>
      <c r="H18" s="244"/>
      <c r="I18" s="244"/>
      <c r="J18" s="244"/>
      <c r="K18" s="244"/>
      <c r="L18" s="244"/>
      <c r="M18" s="244"/>
      <c r="N18" s="244"/>
      <c r="O18" s="244"/>
      <c r="P18" s="244"/>
      <c r="Q18" s="244"/>
      <c r="R18" s="244"/>
      <c r="S18" s="245"/>
    </row>
    <row r="19" spans="2:19" ht="19.5" customHeight="1">
      <c r="B19" s="213"/>
      <c r="C19" s="214"/>
      <c r="D19" s="214"/>
      <c r="E19" s="214"/>
      <c r="F19" s="214"/>
      <c r="G19" s="214"/>
      <c r="H19" s="214"/>
      <c r="I19" s="214"/>
      <c r="J19" s="214"/>
      <c r="K19" s="214"/>
      <c r="L19" s="214"/>
      <c r="M19" s="214"/>
      <c r="N19" s="214"/>
      <c r="O19" s="214"/>
      <c r="P19" s="214"/>
      <c r="Q19" s="214"/>
      <c r="R19" s="214"/>
      <c r="S19" s="215"/>
    </row>
    <row r="20" spans="2:19" ht="19.5" customHeight="1">
      <c r="B20" s="246" t="s">
        <v>26</v>
      </c>
      <c r="C20" s="247"/>
      <c r="D20" s="247"/>
      <c r="E20" s="247"/>
      <c r="F20" s="247"/>
      <c r="G20" s="247"/>
      <c r="H20" s="247"/>
      <c r="I20" s="247"/>
      <c r="J20" s="247"/>
      <c r="K20" s="247"/>
      <c r="L20" s="247"/>
      <c r="M20" s="247"/>
      <c r="N20" s="247"/>
      <c r="O20" s="247"/>
      <c r="P20" s="247"/>
      <c r="Q20" s="247"/>
      <c r="R20" s="247"/>
      <c r="S20" s="248"/>
    </row>
    <row r="21" spans="2:19" ht="19.5" customHeight="1">
      <c r="B21" s="222"/>
      <c r="C21" s="223"/>
      <c r="D21" s="223"/>
      <c r="E21" s="223"/>
      <c r="F21" s="223"/>
      <c r="G21" s="223"/>
      <c r="H21" s="223"/>
      <c r="I21" s="223"/>
      <c r="J21" s="223"/>
      <c r="K21" s="223"/>
      <c r="L21" s="223"/>
      <c r="M21" s="223"/>
      <c r="N21" s="223"/>
      <c r="O21" s="223"/>
      <c r="P21" s="223"/>
      <c r="Q21" s="223"/>
      <c r="R21" s="223"/>
      <c r="S21" s="224"/>
    </row>
    <row r="22" spans="2:19" ht="19.5" customHeight="1">
      <c r="B22" s="249" t="s">
        <v>27</v>
      </c>
      <c r="C22" s="250"/>
      <c r="D22" s="250"/>
      <c r="E22" s="250"/>
      <c r="F22" s="250"/>
      <c r="G22" s="250"/>
      <c r="H22" s="250"/>
      <c r="I22" s="250"/>
      <c r="J22" s="250"/>
      <c r="K22" s="250"/>
      <c r="L22" s="250"/>
      <c r="M22" s="250"/>
      <c r="N22" s="250"/>
      <c r="O22" s="250"/>
      <c r="P22" s="250"/>
      <c r="Q22" s="250"/>
      <c r="R22" s="250"/>
      <c r="S22" s="251"/>
    </row>
    <row r="23" spans="2:19" ht="19.5" customHeight="1">
      <c r="B23" s="249" t="s">
        <v>28</v>
      </c>
      <c r="C23" s="250"/>
      <c r="D23" s="250"/>
      <c r="E23" s="250"/>
      <c r="F23" s="250"/>
      <c r="G23" s="250"/>
      <c r="H23" s="250"/>
      <c r="I23" s="250"/>
      <c r="J23" s="250"/>
      <c r="K23" s="250"/>
      <c r="L23" s="250"/>
      <c r="M23" s="250"/>
      <c r="N23" s="250"/>
      <c r="O23" s="250"/>
      <c r="P23" s="250"/>
      <c r="Q23" s="250"/>
      <c r="R23" s="250"/>
      <c r="S23" s="251"/>
    </row>
    <row r="24" spans="2:19" ht="19.5" customHeight="1">
      <c r="B24" s="213"/>
      <c r="C24" s="214"/>
      <c r="D24" s="214"/>
      <c r="E24" s="214"/>
      <c r="F24" s="214"/>
      <c r="G24" s="214"/>
      <c r="H24" s="214"/>
      <c r="I24" s="214"/>
      <c r="J24" s="214"/>
      <c r="K24" s="214"/>
      <c r="L24" s="214"/>
      <c r="M24" s="214"/>
      <c r="N24" s="214"/>
      <c r="O24" s="214"/>
      <c r="P24" s="214"/>
      <c r="Q24" s="214"/>
      <c r="R24" s="214"/>
      <c r="S24" s="215"/>
    </row>
    <row r="25" spans="2:19" ht="19.5" customHeight="1">
      <c r="B25" s="252" t="s">
        <v>29</v>
      </c>
      <c r="C25" s="253"/>
      <c r="D25" s="253"/>
      <c r="E25" s="253"/>
      <c r="F25" s="253"/>
      <c r="G25" s="253"/>
      <c r="H25" s="253"/>
      <c r="I25" s="253"/>
      <c r="J25" s="253"/>
      <c r="K25" s="253"/>
      <c r="L25" s="253"/>
      <c r="M25" s="253"/>
      <c r="N25" s="253"/>
      <c r="O25" s="253"/>
      <c r="P25" s="253"/>
      <c r="Q25" s="253"/>
      <c r="R25" s="253"/>
      <c r="S25" s="254"/>
    </row>
    <row r="26" spans="2:19" ht="19.5" customHeight="1" thickBot="1">
      <c r="B26" s="158"/>
      <c r="C26" s="159"/>
      <c r="D26" s="159"/>
      <c r="E26" s="159"/>
      <c r="F26" s="159"/>
      <c r="G26" s="159"/>
      <c r="H26" s="159"/>
      <c r="I26" s="159"/>
      <c r="J26" s="159"/>
      <c r="K26" s="159"/>
      <c r="L26" s="159"/>
      <c r="M26" s="159"/>
      <c r="N26" s="159"/>
      <c r="O26" s="159"/>
      <c r="P26" s="159"/>
      <c r="Q26" s="159"/>
      <c r="R26" s="159"/>
      <c r="S26" s="160"/>
    </row>
    <row r="27" spans="2:19" ht="19.5" customHeight="1" thickBot="1">
      <c r="B27" s="161"/>
      <c r="C27" s="161"/>
      <c r="D27" s="161"/>
      <c r="E27" s="161"/>
      <c r="F27" s="161"/>
      <c r="G27" s="161"/>
      <c r="H27" s="161"/>
      <c r="I27" s="161"/>
      <c r="J27" s="161"/>
      <c r="K27" s="161"/>
      <c r="L27" s="161"/>
      <c r="M27" s="161"/>
      <c r="N27" s="161"/>
      <c r="O27" s="161"/>
      <c r="P27" s="161"/>
      <c r="Q27" s="161"/>
      <c r="R27" s="161"/>
      <c r="S27" s="161"/>
    </row>
    <row r="28" spans="2:19" ht="19.5" customHeight="1">
      <c r="B28" s="231" t="s">
        <v>30</v>
      </c>
      <c r="C28" s="232"/>
      <c r="D28" s="232"/>
      <c r="E28" s="232"/>
      <c r="F28" s="232"/>
      <c r="G28" s="232"/>
      <c r="H28" s="232"/>
      <c r="I28" s="232"/>
      <c r="J28" s="232"/>
      <c r="K28" s="232"/>
      <c r="L28" s="232"/>
      <c r="M28" s="232"/>
      <c r="N28" s="232"/>
      <c r="O28" s="232"/>
      <c r="P28" s="232"/>
      <c r="Q28" s="232"/>
      <c r="R28" s="232"/>
      <c r="S28" s="233"/>
    </row>
    <row r="29" spans="2:19" ht="19.5" customHeight="1">
      <c r="B29" s="249" t="s">
        <v>31</v>
      </c>
      <c r="C29" s="250"/>
      <c r="D29" s="250"/>
      <c r="E29" s="250"/>
      <c r="F29" s="250"/>
      <c r="G29" s="250"/>
      <c r="H29" s="250"/>
      <c r="I29" s="250"/>
      <c r="J29" s="250"/>
      <c r="K29" s="250"/>
      <c r="L29" s="250"/>
      <c r="M29" s="250"/>
      <c r="N29" s="250"/>
      <c r="O29" s="250"/>
      <c r="P29" s="250"/>
      <c r="Q29" s="250"/>
      <c r="R29" s="250"/>
      <c r="S29" s="251"/>
    </row>
    <row r="30" spans="2:19" ht="19.5" customHeight="1">
      <c r="B30" s="249" t="s">
        <v>32</v>
      </c>
      <c r="C30" s="250"/>
      <c r="D30" s="250"/>
      <c r="E30" s="250"/>
      <c r="F30" s="250"/>
      <c r="G30" s="250"/>
      <c r="H30" s="250"/>
      <c r="I30" s="250"/>
      <c r="J30" s="250"/>
      <c r="K30" s="250"/>
      <c r="L30" s="250"/>
      <c r="M30" s="250"/>
      <c r="N30" s="250"/>
      <c r="O30" s="250"/>
      <c r="P30" s="250"/>
      <c r="Q30" s="250"/>
      <c r="R30" s="250"/>
      <c r="S30" s="251"/>
    </row>
    <row r="31" spans="2:19" ht="19.5" customHeight="1">
      <c r="B31" s="249" t="s">
        <v>33</v>
      </c>
      <c r="C31" s="250"/>
      <c r="D31" s="250"/>
      <c r="E31" s="250"/>
      <c r="F31" s="250"/>
      <c r="G31" s="250"/>
      <c r="H31" s="250"/>
      <c r="I31" s="250"/>
      <c r="J31" s="250"/>
      <c r="K31" s="250"/>
      <c r="L31" s="250"/>
      <c r="M31" s="250"/>
      <c r="N31" s="250"/>
      <c r="O31" s="250"/>
      <c r="P31" s="250"/>
      <c r="Q31" s="250"/>
      <c r="R31" s="250"/>
      <c r="S31" s="251"/>
    </row>
    <row r="32" spans="2:19" ht="19.5" customHeight="1">
      <c r="B32" s="213"/>
      <c r="C32" s="214"/>
      <c r="D32" s="214"/>
      <c r="E32" s="214"/>
      <c r="F32" s="214"/>
      <c r="G32" s="214"/>
      <c r="H32" s="214"/>
      <c r="I32" s="214"/>
      <c r="J32" s="214"/>
      <c r="K32" s="214"/>
      <c r="L32" s="214"/>
      <c r="M32" s="214"/>
      <c r="N32" s="214"/>
      <c r="O32" s="214"/>
      <c r="P32" s="214"/>
      <c r="Q32" s="214"/>
      <c r="R32" s="214"/>
      <c r="S32" s="215"/>
    </row>
    <row r="33" spans="2:19" ht="19.5" customHeight="1">
      <c r="B33" s="249" t="s">
        <v>34</v>
      </c>
      <c r="C33" s="250"/>
      <c r="D33" s="250"/>
      <c r="E33" s="250"/>
      <c r="F33" s="250"/>
      <c r="G33" s="250"/>
      <c r="H33" s="250"/>
      <c r="I33" s="250"/>
      <c r="J33" s="250"/>
      <c r="K33" s="250"/>
      <c r="L33" s="250"/>
      <c r="M33" s="250"/>
      <c r="N33" s="250"/>
      <c r="O33" s="250"/>
      <c r="P33" s="250"/>
      <c r="Q33" s="250"/>
      <c r="R33" s="250"/>
      <c r="S33" s="251"/>
    </row>
    <row r="34" spans="2:19" ht="19.5" customHeight="1">
      <c r="B34" s="255" t="s">
        <v>35</v>
      </c>
      <c r="C34" s="256"/>
      <c r="D34" s="256"/>
      <c r="E34" s="256"/>
      <c r="F34" s="256"/>
      <c r="G34" s="256"/>
      <c r="H34" s="256"/>
      <c r="I34" s="256"/>
      <c r="J34" s="256"/>
      <c r="K34" s="256"/>
      <c r="L34" s="256"/>
      <c r="M34" s="256"/>
      <c r="N34" s="256"/>
      <c r="O34" s="256"/>
      <c r="P34" s="256"/>
      <c r="Q34" s="256"/>
      <c r="R34" s="256"/>
      <c r="S34" s="257"/>
    </row>
    <row r="35" spans="2:19" ht="19.5" customHeight="1">
      <c r="B35" s="212"/>
      <c r="C35" s="214"/>
      <c r="D35" s="214"/>
      <c r="E35" s="214"/>
      <c r="F35" s="214"/>
      <c r="G35" s="214"/>
      <c r="H35" s="214"/>
      <c r="I35" s="214"/>
      <c r="J35" s="214"/>
      <c r="K35" s="214"/>
      <c r="L35" s="214"/>
      <c r="M35" s="214"/>
      <c r="N35" s="214"/>
      <c r="O35" s="214"/>
      <c r="P35" s="214"/>
      <c r="Q35" s="214"/>
      <c r="R35" s="214"/>
      <c r="S35" s="215"/>
    </row>
    <row r="36" spans="2:19" ht="19.5" customHeight="1">
      <c r="B36" s="249" t="s">
        <v>36</v>
      </c>
      <c r="C36" s="250"/>
      <c r="D36" s="250"/>
      <c r="E36" s="250"/>
      <c r="F36" s="250"/>
      <c r="G36" s="250"/>
      <c r="H36" s="250"/>
      <c r="I36" s="250"/>
      <c r="J36" s="250"/>
      <c r="K36" s="250"/>
      <c r="L36" s="250"/>
      <c r="M36" s="250"/>
      <c r="N36" s="250"/>
      <c r="O36" s="250"/>
      <c r="P36" s="250"/>
      <c r="Q36" s="250"/>
      <c r="R36" s="250"/>
      <c r="S36" s="251"/>
    </row>
    <row r="37" spans="2:19" ht="25.5" customHeight="1">
      <c r="B37" s="258" t="s">
        <v>37</v>
      </c>
      <c r="C37" s="259"/>
      <c r="D37" s="259"/>
      <c r="E37" s="259"/>
      <c r="F37" s="259"/>
      <c r="G37" s="259"/>
      <c r="H37" s="259"/>
      <c r="I37" s="259"/>
      <c r="J37" s="259"/>
      <c r="K37" s="259"/>
      <c r="L37" s="259"/>
      <c r="M37" s="259"/>
      <c r="N37" s="259"/>
      <c r="O37" s="259"/>
      <c r="P37" s="259"/>
      <c r="Q37" s="259"/>
      <c r="R37" s="259"/>
      <c r="S37" s="260"/>
    </row>
    <row r="38" spans="2:19" ht="25.5" customHeight="1">
      <c r="B38" s="190"/>
      <c r="C38" s="188"/>
      <c r="D38" s="188"/>
      <c r="E38" s="188"/>
      <c r="F38" s="188"/>
      <c r="G38" s="188"/>
      <c r="I38" s="188" t="s">
        <v>38</v>
      </c>
      <c r="J38" s="188"/>
      <c r="K38" s="188"/>
      <c r="L38" s="188"/>
      <c r="M38" s="188"/>
      <c r="N38" s="188"/>
      <c r="O38" s="188"/>
      <c r="P38" s="188"/>
      <c r="Q38" s="188"/>
      <c r="R38" s="188"/>
      <c r="S38" s="189"/>
    </row>
    <row r="39" spans="2:19" ht="19.5" customHeight="1">
      <c r="B39" s="190"/>
      <c r="C39" s="188"/>
      <c r="D39" s="188"/>
      <c r="E39" s="188"/>
      <c r="F39" s="188"/>
      <c r="G39" s="188"/>
      <c r="H39" s="188"/>
      <c r="I39" s="188"/>
      <c r="J39" s="188"/>
      <c r="K39" s="188"/>
      <c r="L39" s="188"/>
      <c r="M39" s="188"/>
      <c r="N39" s="188"/>
      <c r="O39" s="188"/>
      <c r="P39" s="188"/>
      <c r="Q39" s="188"/>
      <c r="R39" s="188"/>
      <c r="S39" s="189"/>
    </row>
    <row r="40" spans="2:19" ht="19.5" customHeight="1">
      <c r="B40" s="255" t="s">
        <v>39</v>
      </c>
      <c r="C40" s="256"/>
      <c r="D40" s="256"/>
      <c r="E40" s="256"/>
      <c r="F40" s="256"/>
      <c r="G40" s="256"/>
      <c r="H40" s="256"/>
      <c r="I40" s="256"/>
      <c r="J40" s="256"/>
      <c r="K40" s="256"/>
      <c r="L40" s="256"/>
      <c r="M40" s="256"/>
      <c r="N40" s="256"/>
      <c r="O40" s="256"/>
      <c r="P40" s="256"/>
      <c r="Q40" s="256"/>
      <c r="R40" s="256"/>
      <c r="S40" s="257"/>
    </row>
    <row r="41" spans="2:19" ht="19.5" customHeight="1">
      <c r="B41" s="255" t="s">
        <v>40</v>
      </c>
      <c r="C41" s="256"/>
      <c r="D41" s="256"/>
      <c r="E41" s="256"/>
      <c r="F41" s="256"/>
      <c r="G41" s="256"/>
      <c r="H41" s="256"/>
      <c r="I41" s="256"/>
      <c r="J41" s="256"/>
      <c r="K41" s="256"/>
      <c r="L41" s="256"/>
      <c r="M41" s="256"/>
      <c r="N41" s="256"/>
      <c r="O41" s="256"/>
      <c r="P41" s="256"/>
      <c r="Q41" s="256"/>
      <c r="R41" s="256"/>
      <c r="S41" s="257"/>
    </row>
    <row r="42" spans="2:19" ht="19.5" customHeight="1">
      <c r="B42" s="255" t="s">
        <v>41</v>
      </c>
      <c r="C42" s="256"/>
      <c r="D42" s="256"/>
      <c r="E42" s="256"/>
      <c r="F42" s="256"/>
      <c r="G42" s="256"/>
      <c r="H42" s="256"/>
      <c r="I42" s="256"/>
      <c r="J42" s="256"/>
      <c r="K42" s="256"/>
      <c r="L42" s="256"/>
      <c r="M42" s="256"/>
      <c r="N42" s="256"/>
      <c r="O42" s="256"/>
      <c r="P42" s="256"/>
      <c r="Q42" s="256"/>
      <c r="R42" s="256"/>
      <c r="S42" s="257"/>
    </row>
    <row r="43" spans="2:19" ht="19.5" customHeight="1" thickBot="1">
      <c r="B43" s="158"/>
      <c r="C43" s="159"/>
      <c r="D43" s="159"/>
      <c r="E43" s="159"/>
      <c r="F43" s="159"/>
      <c r="G43" s="159"/>
      <c r="H43" s="159"/>
      <c r="I43" s="159"/>
      <c r="J43" s="159"/>
      <c r="K43" s="159"/>
      <c r="L43" s="159"/>
      <c r="M43" s="159"/>
      <c r="N43" s="159"/>
      <c r="O43" s="159"/>
      <c r="P43" s="159"/>
      <c r="Q43" s="159"/>
      <c r="R43" s="159"/>
      <c r="S43" s="160"/>
    </row>
  </sheetData>
  <sheetProtection algorithmName="SHA-512" hashValue="2NJOOMNhuW34zTP1JCvQuaB5kb4ocSZEd4j3L0plIU2bqFAI/bNR/kyZDpoRs4iavshWfYUsJGYKVM5ufKjGeg==" saltValue="nEWDYbGDq5p/2Xt+iK6ZfQ==" spinCount="100000" sheet="1" objects="1" scenarios="1"/>
  <mergeCells count="25">
    <mergeCell ref="B42:S42"/>
    <mergeCell ref="B29:S29"/>
    <mergeCell ref="B30:S30"/>
    <mergeCell ref="B31:S31"/>
    <mergeCell ref="B33:S33"/>
    <mergeCell ref="B34:S34"/>
    <mergeCell ref="B36:S36"/>
    <mergeCell ref="B40:S40"/>
    <mergeCell ref="B41:S41"/>
    <mergeCell ref="B37:S37"/>
    <mergeCell ref="B3:S3"/>
    <mergeCell ref="B4:S4"/>
    <mergeCell ref="B7:S7"/>
    <mergeCell ref="B28:S28"/>
    <mergeCell ref="B6:S6"/>
    <mergeCell ref="B12:S12"/>
    <mergeCell ref="B13:S13"/>
    <mergeCell ref="B14:S14"/>
    <mergeCell ref="B15:S15"/>
    <mergeCell ref="B17:S17"/>
    <mergeCell ref="B18:S18"/>
    <mergeCell ref="B20:S20"/>
    <mergeCell ref="B22:S22"/>
    <mergeCell ref="B23:S23"/>
    <mergeCell ref="B25:S25"/>
  </mergeCells>
  <phoneticPr fontId="1"/>
  <pageMargins left="0.7" right="0.7" top="0.75" bottom="0.75" header="0.3" footer="0.3"/>
  <pageSetup paperSize="9" scale="64"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62"/>
  <sheetViews>
    <sheetView zoomScaleNormal="100" workbookViewId="0">
      <selection activeCell="D8" sqref="D8"/>
    </sheetView>
  </sheetViews>
  <sheetFormatPr defaultColWidth="11.625" defaultRowHeight="17.25" customHeight="1"/>
  <cols>
    <col min="1" max="1" width="11.625" style="27"/>
    <col min="2" max="6" width="11.625" style="1"/>
    <col min="7" max="7" width="13.5" style="49" bestFit="1" customWidth="1"/>
  </cols>
  <sheetData>
    <row r="1" spans="1:9" s="28" customFormat="1" ht="37.5" customHeight="1">
      <c r="A1" s="261" t="s">
        <v>42</v>
      </c>
      <c r="B1" s="261"/>
      <c r="C1" s="261"/>
      <c r="D1" s="261"/>
      <c r="E1" s="261"/>
      <c r="F1" s="261"/>
      <c r="G1" s="261"/>
    </row>
    <row r="2" spans="1:9" ht="17.25" customHeight="1">
      <c r="A2" s="32" t="s">
        <v>5</v>
      </c>
      <c r="B2" s="33" t="s">
        <v>6</v>
      </c>
      <c r="C2" s="33" t="s">
        <v>7</v>
      </c>
      <c r="D2" s="33" t="s">
        <v>8</v>
      </c>
      <c r="E2" s="33" t="s">
        <v>9</v>
      </c>
      <c r="F2" s="35" t="s">
        <v>10</v>
      </c>
      <c r="G2" s="48" t="s">
        <v>43</v>
      </c>
    </row>
    <row r="3" spans="1:9" ht="17.25" customHeight="1">
      <c r="A3" s="29"/>
      <c r="B3" s="29"/>
      <c r="C3" s="29"/>
      <c r="D3" s="29" t="s">
        <v>44</v>
      </c>
      <c r="E3" s="29"/>
      <c r="F3" s="19"/>
      <c r="G3" s="44"/>
    </row>
    <row r="4" spans="1:9" ht="17.25" customHeight="1">
      <c r="A4" s="29"/>
      <c r="B4" s="29"/>
      <c r="C4" s="29"/>
      <c r="D4" s="29" t="s">
        <v>44</v>
      </c>
      <c r="E4" s="29"/>
      <c r="F4" s="19"/>
      <c r="G4" s="44"/>
    </row>
    <row r="5" spans="1:9" ht="17.25" customHeight="1">
      <c r="A5" s="29"/>
      <c r="B5" s="29"/>
      <c r="C5" s="29"/>
      <c r="D5" s="29" t="s">
        <v>44</v>
      </c>
      <c r="E5" s="29"/>
      <c r="F5" s="19"/>
      <c r="G5" s="50"/>
    </row>
    <row r="6" spans="1:9" ht="17.25" customHeight="1">
      <c r="A6" s="29"/>
      <c r="B6" s="29"/>
      <c r="C6" s="29"/>
      <c r="D6" s="29" t="s">
        <v>44</v>
      </c>
      <c r="E6" s="29"/>
      <c r="F6" s="19"/>
      <c r="G6" s="44"/>
      <c r="I6" s="6"/>
    </row>
    <row r="7" spans="1:9" ht="17.25" customHeight="1">
      <c r="A7" s="29"/>
      <c r="B7" s="29"/>
      <c r="C7" s="29"/>
      <c r="D7" s="29" t="s">
        <v>44</v>
      </c>
      <c r="E7" s="29"/>
      <c r="F7" s="19"/>
      <c r="G7" s="44"/>
    </row>
    <row r="8" spans="1:9" ht="17.25" customHeight="1">
      <c r="A8" s="29"/>
      <c r="B8" s="29"/>
      <c r="C8" s="29"/>
      <c r="D8" s="29" t="s">
        <v>44</v>
      </c>
      <c r="E8" s="29"/>
      <c r="F8" s="19"/>
      <c r="G8" s="44"/>
    </row>
    <row r="9" spans="1:9" ht="17.25" customHeight="1">
      <c r="A9" s="29"/>
      <c r="B9" s="29"/>
      <c r="C9" s="29"/>
      <c r="D9" s="29" t="s">
        <v>44</v>
      </c>
      <c r="E9" s="29"/>
      <c r="F9" s="19"/>
      <c r="G9" s="44"/>
    </row>
    <row r="10" spans="1:9" ht="17.25" customHeight="1">
      <c r="A10" s="29"/>
      <c r="B10" s="29"/>
      <c r="C10" s="29"/>
      <c r="D10" s="29" t="s">
        <v>44</v>
      </c>
      <c r="E10" s="29"/>
      <c r="F10" s="19"/>
      <c r="G10" s="44"/>
    </row>
    <row r="11" spans="1:9" ht="17.25" customHeight="1">
      <c r="A11" s="29"/>
      <c r="B11" s="29"/>
      <c r="C11" s="29"/>
      <c r="D11" s="29" t="s">
        <v>44</v>
      </c>
      <c r="E11" s="29"/>
      <c r="F11" s="19"/>
      <c r="G11" s="44"/>
    </row>
    <row r="12" spans="1:9" ht="17.25" customHeight="1">
      <c r="A12" s="29"/>
      <c r="B12" s="29"/>
      <c r="C12" s="29"/>
      <c r="D12" s="29" t="s">
        <v>44</v>
      </c>
      <c r="E12" s="29"/>
      <c r="F12" s="19"/>
      <c r="G12" s="44"/>
    </row>
    <row r="13" spans="1:9" ht="17.25" customHeight="1">
      <c r="A13" s="29"/>
      <c r="B13" s="29"/>
      <c r="C13" s="29"/>
      <c r="D13" s="29" t="s">
        <v>44</v>
      </c>
      <c r="E13" s="29"/>
      <c r="F13" s="19"/>
      <c r="G13" s="44"/>
    </row>
    <row r="14" spans="1:9" ht="17.25" customHeight="1">
      <c r="A14" s="29"/>
      <c r="B14" s="29"/>
      <c r="C14" s="29"/>
      <c r="D14" s="29" t="s">
        <v>44</v>
      </c>
      <c r="E14" s="29"/>
      <c r="F14" s="19"/>
      <c r="G14" s="50"/>
    </row>
    <row r="15" spans="1:9" ht="17.25" customHeight="1">
      <c r="A15" s="29"/>
      <c r="B15" s="29"/>
      <c r="C15" s="29"/>
      <c r="D15" s="29" t="s">
        <v>44</v>
      </c>
      <c r="E15" s="29"/>
      <c r="F15" s="19"/>
      <c r="G15" s="44"/>
    </row>
    <row r="16" spans="1:9" ht="17.25" customHeight="1">
      <c r="A16" s="29"/>
      <c r="B16" s="29"/>
      <c r="C16" s="29"/>
      <c r="D16" s="29" t="s">
        <v>44</v>
      </c>
      <c r="E16" s="29"/>
      <c r="F16" s="19"/>
      <c r="G16" s="44"/>
    </row>
    <row r="17" spans="1:7" ht="17.25" customHeight="1">
      <c r="A17" s="29"/>
      <c r="B17" s="29"/>
      <c r="C17" s="29"/>
      <c r="D17" s="29" t="s">
        <v>44</v>
      </c>
      <c r="E17" s="29"/>
      <c r="F17" s="19"/>
      <c r="G17" s="44"/>
    </row>
    <row r="18" spans="1:7" ht="17.25" customHeight="1">
      <c r="A18" s="29"/>
      <c r="B18" s="29"/>
      <c r="C18" s="29"/>
      <c r="D18" s="29" t="s">
        <v>44</v>
      </c>
      <c r="E18" s="29"/>
      <c r="F18" s="19"/>
      <c r="G18" s="44"/>
    </row>
    <row r="19" spans="1:7" ht="17.25" customHeight="1">
      <c r="A19" s="29"/>
      <c r="B19" s="29"/>
      <c r="C19" s="29"/>
      <c r="D19" s="29" t="s">
        <v>44</v>
      </c>
      <c r="E19" s="29"/>
      <c r="F19" s="19"/>
      <c r="G19" s="44"/>
    </row>
    <row r="20" spans="1:7" ht="17.25" customHeight="1">
      <c r="A20" s="29"/>
      <c r="B20" s="29"/>
      <c r="C20" s="29"/>
      <c r="D20" s="29" t="s">
        <v>44</v>
      </c>
      <c r="E20" s="29"/>
      <c r="F20" s="19"/>
      <c r="G20" s="44"/>
    </row>
    <row r="21" spans="1:7" ht="17.25" customHeight="1">
      <c r="A21" s="29"/>
      <c r="B21" s="29"/>
      <c r="C21" s="29"/>
      <c r="D21" s="29" t="s">
        <v>44</v>
      </c>
      <c r="E21" s="29"/>
      <c r="F21" s="19"/>
      <c r="G21" s="44"/>
    </row>
    <row r="22" spans="1:7" ht="17.25" customHeight="1">
      <c r="A22" s="29"/>
      <c r="B22" s="29"/>
      <c r="C22" s="29"/>
      <c r="D22" s="29" t="s">
        <v>44</v>
      </c>
      <c r="E22" s="29"/>
      <c r="F22" s="19"/>
      <c r="G22" s="44"/>
    </row>
    <row r="23" spans="1:7" ht="17.25" customHeight="1">
      <c r="A23" s="29"/>
      <c r="B23" s="29"/>
      <c r="C23" s="29"/>
      <c r="D23" s="29" t="s">
        <v>44</v>
      </c>
      <c r="E23" s="29"/>
      <c r="F23" s="19"/>
      <c r="G23" s="44"/>
    </row>
    <row r="24" spans="1:7" ht="17.25" customHeight="1">
      <c r="A24" s="29"/>
      <c r="B24" s="29"/>
      <c r="C24" s="29"/>
      <c r="D24" s="29" t="s">
        <v>44</v>
      </c>
      <c r="E24" s="29"/>
      <c r="F24" s="19"/>
      <c r="G24" s="50"/>
    </row>
    <row r="25" spans="1:7" ht="17.25" customHeight="1">
      <c r="A25" s="29"/>
      <c r="B25" s="29"/>
      <c r="C25" s="29"/>
      <c r="D25" s="29" t="s">
        <v>44</v>
      </c>
      <c r="E25" s="29"/>
      <c r="F25" s="19"/>
      <c r="G25" s="50"/>
    </row>
    <row r="26" spans="1:7" ht="17.25" customHeight="1">
      <c r="A26" s="29"/>
      <c r="B26" s="29"/>
      <c r="C26" s="29"/>
      <c r="D26" s="29" t="s">
        <v>44</v>
      </c>
      <c r="E26" s="29"/>
      <c r="F26" s="19"/>
      <c r="G26" s="50"/>
    </row>
    <row r="27" spans="1:7" ht="17.25" customHeight="1">
      <c r="A27" s="29"/>
      <c r="B27" s="29"/>
      <c r="C27" s="29"/>
      <c r="D27" s="29" t="s">
        <v>44</v>
      </c>
      <c r="E27" s="29"/>
      <c r="F27" s="19"/>
      <c r="G27" s="50"/>
    </row>
    <row r="28" spans="1:7" ht="17.25" customHeight="1">
      <c r="A28" s="29"/>
      <c r="B28" s="29"/>
      <c r="C28" s="29"/>
      <c r="D28" s="29" t="s">
        <v>44</v>
      </c>
      <c r="E28" s="29"/>
      <c r="F28" s="19"/>
      <c r="G28" s="50"/>
    </row>
    <row r="29" spans="1:7" ht="17.25" customHeight="1">
      <c r="A29" s="29"/>
      <c r="B29" s="29"/>
      <c r="C29" s="29"/>
      <c r="D29" s="29" t="s">
        <v>44</v>
      </c>
      <c r="E29" s="29"/>
      <c r="F29" s="19"/>
      <c r="G29" s="50"/>
    </row>
    <row r="30" spans="1:7" ht="17.25" customHeight="1">
      <c r="A30" s="29"/>
      <c r="B30" s="29"/>
      <c r="C30" s="29"/>
      <c r="D30" s="29" t="s">
        <v>44</v>
      </c>
      <c r="E30" s="29"/>
      <c r="F30" s="19"/>
      <c r="G30" s="50"/>
    </row>
    <row r="31" spans="1:7" ht="17.25" customHeight="1">
      <c r="A31" s="29"/>
      <c r="B31" s="29"/>
      <c r="C31" s="29"/>
      <c r="D31" s="29" t="s">
        <v>44</v>
      </c>
      <c r="E31" s="29"/>
      <c r="F31" s="19"/>
      <c r="G31" s="50"/>
    </row>
    <row r="32" spans="1:7" ht="17.25" customHeight="1">
      <c r="A32" s="29"/>
      <c r="B32" s="29"/>
      <c r="C32" s="29"/>
      <c r="D32" s="29" t="s">
        <v>44</v>
      </c>
      <c r="E32" s="29"/>
      <c r="F32" s="19"/>
      <c r="G32" s="50"/>
    </row>
    <row r="33" spans="1:9" ht="17.25" customHeight="1">
      <c r="A33" s="29"/>
      <c r="B33" s="29"/>
      <c r="C33" s="29"/>
      <c r="D33" s="29" t="s">
        <v>44</v>
      </c>
      <c r="E33" s="29"/>
      <c r="F33" s="19"/>
      <c r="G33" s="50"/>
    </row>
    <row r="34" spans="1:9" ht="17.25" customHeight="1">
      <c r="A34" s="29"/>
      <c r="B34" s="29"/>
      <c r="C34" s="29"/>
      <c r="D34" s="29" t="s">
        <v>45</v>
      </c>
      <c r="E34" s="29"/>
      <c r="F34" s="19"/>
      <c r="G34" s="50"/>
    </row>
    <row r="35" spans="1:9" ht="17.25" customHeight="1">
      <c r="A35" s="29"/>
      <c r="B35" s="29"/>
      <c r="C35" s="29"/>
      <c r="D35" s="29" t="s">
        <v>45</v>
      </c>
      <c r="E35" s="29"/>
      <c r="F35" s="19"/>
      <c r="G35" s="50"/>
    </row>
    <row r="36" spans="1:9" ht="17.25" customHeight="1">
      <c r="A36" s="29"/>
      <c r="B36" s="29"/>
      <c r="C36" s="29"/>
      <c r="D36" s="29" t="s">
        <v>45</v>
      </c>
      <c r="E36" s="29"/>
      <c r="F36" s="19"/>
      <c r="G36" s="50"/>
    </row>
    <row r="37" spans="1:9" ht="17.25" customHeight="1">
      <c r="A37" s="29"/>
      <c r="B37" s="29"/>
      <c r="C37" s="29"/>
      <c r="D37" s="29" t="s">
        <v>45</v>
      </c>
      <c r="E37" s="29"/>
      <c r="F37" s="19"/>
      <c r="G37" s="50"/>
    </row>
    <row r="38" spans="1:9" ht="17.25" customHeight="1">
      <c r="A38" s="29"/>
      <c r="B38" s="29"/>
      <c r="C38" s="29"/>
      <c r="D38" s="29" t="s">
        <v>45</v>
      </c>
      <c r="E38" s="29"/>
      <c r="F38" s="19"/>
      <c r="G38" s="50"/>
    </row>
    <row r="39" spans="1:9" ht="17.25" customHeight="1">
      <c r="A39" s="29"/>
      <c r="B39" s="29"/>
      <c r="C39" s="29"/>
      <c r="D39" s="29" t="s">
        <v>45</v>
      </c>
      <c r="E39" s="29"/>
      <c r="F39" s="19"/>
      <c r="G39" s="50"/>
    </row>
    <row r="40" spans="1:9" ht="17.25" customHeight="1">
      <c r="A40" s="29"/>
      <c r="B40" s="29"/>
      <c r="C40" s="29"/>
      <c r="D40" s="29" t="s">
        <v>45</v>
      </c>
      <c r="E40" s="29"/>
      <c r="F40" s="19"/>
      <c r="G40" s="50"/>
    </row>
    <row r="41" spans="1:9" ht="17.25" customHeight="1">
      <c r="A41" s="29"/>
      <c r="B41" s="29"/>
      <c r="C41" s="29"/>
      <c r="D41" s="29" t="s">
        <v>45</v>
      </c>
      <c r="E41" s="29"/>
      <c r="F41" s="19"/>
      <c r="G41" s="50"/>
    </row>
    <row r="42" spans="1:9" ht="17.25" customHeight="1">
      <c r="A42" s="29"/>
      <c r="B42" s="29"/>
      <c r="C42" s="29"/>
      <c r="D42" s="29" t="s">
        <v>45</v>
      </c>
      <c r="E42" s="29"/>
      <c r="F42" s="19"/>
      <c r="G42" s="50"/>
    </row>
    <row r="43" spans="1:9" ht="17.25" customHeight="1">
      <c r="A43" s="29"/>
      <c r="B43" s="29"/>
      <c r="C43" s="29"/>
      <c r="D43" s="29" t="s">
        <v>45</v>
      </c>
      <c r="E43" s="29"/>
      <c r="F43" s="19"/>
      <c r="G43" s="50"/>
      <c r="H43" s="6"/>
    </row>
    <row r="44" spans="1:9" ht="17.25" customHeight="1">
      <c r="A44" s="29"/>
      <c r="B44" s="29"/>
      <c r="C44" s="29"/>
      <c r="D44" s="29" t="s">
        <v>45</v>
      </c>
      <c r="E44" s="29"/>
      <c r="F44" s="19"/>
      <c r="G44" s="50"/>
      <c r="H44" s="6"/>
      <c r="I44" s="6"/>
    </row>
    <row r="45" spans="1:9" ht="17.25" customHeight="1">
      <c r="A45" s="29"/>
      <c r="B45" s="29"/>
      <c r="C45" s="29"/>
      <c r="D45" s="29" t="s">
        <v>45</v>
      </c>
      <c r="E45" s="29"/>
      <c r="F45" s="19"/>
      <c r="G45" s="50"/>
    </row>
    <row r="46" spans="1:9" ht="17.25" customHeight="1">
      <c r="A46" s="29"/>
      <c r="B46" s="29"/>
      <c r="C46" s="29"/>
      <c r="D46" s="29" t="s">
        <v>45</v>
      </c>
      <c r="E46" s="29"/>
      <c r="F46" s="19"/>
      <c r="G46" s="50"/>
    </row>
    <row r="47" spans="1:9" ht="17.25" customHeight="1">
      <c r="A47" s="29"/>
      <c r="B47" s="29"/>
      <c r="C47" s="29"/>
      <c r="D47" s="29" t="s">
        <v>45</v>
      </c>
      <c r="E47" s="29"/>
      <c r="F47" s="19"/>
      <c r="G47" s="50"/>
    </row>
    <row r="48" spans="1:9" ht="17.25" customHeight="1">
      <c r="A48" s="29"/>
      <c r="B48" s="29"/>
      <c r="C48" s="29"/>
      <c r="D48" s="29" t="s">
        <v>45</v>
      </c>
      <c r="E48" s="29"/>
      <c r="F48" s="19"/>
      <c r="G48" s="50"/>
    </row>
    <row r="49" spans="1:7" ht="17.25" customHeight="1">
      <c r="A49" s="29"/>
      <c r="B49" s="29"/>
      <c r="C49" s="29"/>
      <c r="D49" s="29" t="s">
        <v>45</v>
      </c>
      <c r="E49" s="29"/>
      <c r="F49" s="19"/>
      <c r="G49" s="50"/>
    </row>
    <row r="50" spans="1:7" ht="17.25" customHeight="1">
      <c r="A50" s="29"/>
      <c r="B50" s="29"/>
      <c r="C50" s="29"/>
      <c r="D50" s="29" t="s">
        <v>45</v>
      </c>
      <c r="E50" s="29"/>
      <c r="F50" s="19"/>
      <c r="G50" s="50"/>
    </row>
    <row r="51" spans="1:7" ht="17.25" customHeight="1">
      <c r="A51" s="29"/>
      <c r="B51" s="29"/>
      <c r="C51" s="29"/>
      <c r="D51" s="29" t="s">
        <v>45</v>
      </c>
      <c r="E51" s="29"/>
      <c r="F51" s="19"/>
      <c r="G51" s="50"/>
    </row>
    <row r="52" spans="1:7" ht="17.25" customHeight="1">
      <c r="A52" s="29"/>
      <c r="B52" s="29"/>
      <c r="C52" s="29"/>
      <c r="D52" s="29" t="s">
        <v>45</v>
      </c>
      <c r="E52" s="29"/>
      <c r="F52" s="19"/>
      <c r="G52" s="50"/>
    </row>
    <row r="53" spans="1:7" ht="17.25" customHeight="1">
      <c r="A53" s="29"/>
      <c r="B53" s="29"/>
      <c r="C53" s="29"/>
      <c r="D53" s="29" t="s">
        <v>45</v>
      </c>
      <c r="E53" s="29"/>
      <c r="F53" s="19"/>
      <c r="G53" s="50"/>
    </row>
    <row r="54" spans="1:7" ht="17.25" customHeight="1">
      <c r="A54" s="29"/>
      <c r="B54" s="29"/>
      <c r="C54" s="29"/>
      <c r="D54" s="29" t="s">
        <v>45</v>
      </c>
      <c r="E54" s="29"/>
      <c r="F54" s="19"/>
      <c r="G54" s="50"/>
    </row>
    <row r="55" spans="1:7" ht="17.25" customHeight="1">
      <c r="A55" s="29"/>
      <c r="B55" s="29"/>
      <c r="C55" s="29"/>
      <c r="D55" s="29" t="s">
        <v>45</v>
      </c>
      <c r="E55" s="29"/>
      <c r="F55" s="19"/>
      <c r="G55" s="50"/>
    </row>
    <row r="56" spans="1:7" ht="17.25" customHeight="1">
      <c r="A56" s="29"/>
      <c r="B56" s="29"/>
      <c r="C56" s="29"/>
      <c r="D56" s="29" t="s">
        <v>45</v>
      </c>
      <c r="E56" s="29"/>
      <c r="F56" s="19"/>
      <c r="G56" s="50"/>
    </row>
    <row r="57" spans="1:7" ht="17.25" customHeight="1">
      <c r="A57" s="29"/>
      <c r="B57" s="29"/>
      <c r="C57" s="29"/>
      <c r="D57" s="29" t="s">
        <v>45</v>
      </c>
      <c r="E57" s="29"/>
      <c r="F57" s="19"/>
      <c r="G57" s="50"/>
    </row>
    <row r="58" spans="1:7" ht="17.25" customHeight="1">
      <c r="A58" s="29"/>
      <c r="B58" s="29"/>
      <c r="C58" s="29"/>
      <c r="D58" s="29" t="s">
        <v>45</v>
      </c>
      <c r="E58" s="29"/>
      <c r="F58" s="19"/>
      <c r="G58" s="50"/>
    </row>
    <row r="59" spans="1:7" ht="17.25" customHeight="1">
      <c r="A59" s="29"/>
      <c r="B59" s="29"/>
      <c r="C59" s="29"/>
      <c r="D59" s="29" t="s">
        <v>45</v>
      </c>
      <c r="E59" s="29"/>
      <c r="F59" s="19"/>
      <c r="G59" s="50"/>
    </row>
    <row r="60" spans="1:7" ht="17.25" customHeight="1">
      <c r="A60" s="29"/>
      <c r="B60" s="29"/>
      <c r="C60" s="29"/>
      <c r="D60" s="29" t="s">
        <v>45</v>
      </c>
      <c r="E60" s="29"/>
      <c r="F60" s="19"/>
      <c r="G60" s="50"/>
    </row>
    <row r="61" spans="1:7" ht="17.25" customHeight="1">
      <c r="A61" s="29"/>
      <c r="B61" s="29"/>
      <c r="C61" s="29"/>
      <c r="D61" s="29" t="s">
        <v>45</v>
      </c>
      <c r="E61" s="29"/>
      <c r="F61" s="19"/>
      <c r="G61" s="50"/>
    </row>
    <row r="62" spans="1:7" ht="17.25" customHeight="1">
      <c r="A62" s="29"/>
      <c r="B62" s="29"/>
      <c r="C62" s="29"/>
      <c r="D62" s="29" t="s">
        <v>45</v>
      </c>
      <c r="E62" s="29"/>
      <c r="F62" s="19"/>
      <c r="G62" s="50"/>
    </row>
  </sheetData>
  <mergeCells count="1">
    <mergeCell ref="A1:G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I62"/>
  <sheetViews>
    <sheetView topLeftCell="A20" zoomScaleNormal="100" workbookViewId="0">
      <selection activeCell="E23" sqref="E23"/>
    </sheetView>
  </sheetViews>
  <sheetFormatPr defaultColWidth="11.625" defaultRowHeight="17.25" customHeight="1"/>
  <cols>
    <col min="1" max="1" width="11.625" style="27"/>
    <col min="2" max="6" width="11.625" style="1"/>
    <col min="7" max="7" width="13.5" customWidth="1"/>
  </cols>
  <sheetData>
    <row r="1" spans="1:9" s="28" customFormat="1" ht="37.5" customHeight="1">
      <c r="A1" s="261" t="s">
        <v>46</v>
      </c>
      <c r="B1" s="261"/>
      <c r="C1" s="261"/>
      <c r="D1" s="261"/>
      <c r="E1" s="261"/>
      <c r="F1" s="261"/>
      <c r="G1" s="261"/>
    </row>
    <row r="2" spans="1:9" ht="17.25" customHeight="1">
      <c r="A2" s="39" t="s">
        <v>5</v>
      </c>
      <c r="B2" s="40" t="s">
        <v>6</v>
      </c>
      <c r="C2" s="40" t="s">
        <v>7</v>
      </c>
      <c r="D2" s="38" t="s">
        <v>8</v>
      </c>
      <c r="E2" s="31" t="s">
        <v>9</v>
      </c>
      <c r="F2" s="37" t="s">
        <v>10</v>
      </c>
      <c r="G2" s="36" t="s">
        <v>43</v>
      </c>
    </row>
    <row r="3" spans="1:9" ht="17.25" customHeight="1">
      <c r="A3" s="29"/>
      <c r="B3" s="30"/>
      <c r="C3" s="30"/>
      <c r="D3" s="30" t="s">
        <v>44</v>
      </c>
      <c r="E3" s="30"/>
      <c r="F3" s="30"/>
      <c r="G3" s="45"/>
    </row>
    <row r="4" spans="1:9" ht="17.25" customHeight="1">
      <c r="A4" s="29"/>
      <c r="B4" s="30"/>
      <c r="C4" s="30"/>
      <c r="D4" s="30" t="s">
        <v>44</v>
      </c>
      <c r="E4" s="30"/>
      <c r="F4" s="30"/>
      <c r="G4" s="45"/>
    </row>
    <row r="5" spans="1:9" ht="17.25" customHeight="1">
      <c r="A5" s="29"/>
      <c r="B5" s="30"/>
      <c r="C5" s="30"/>
      <c r="D5" s="30" t="s">
        <v>44</v>
      </c>
      <c r="E5" s="30"/>
      <c r="F5" s="30"/>
      <c r="G5" s="45"/>
    </row>
    <row r="6" spans="1:9" ht="17.25" customHeight="1">
      <c r="A6" s="29"/>
      <c r="B6" s="30"/>
      <c r="C6" s="30"/>
      <c r="D6" s="30" t="s">
        <v>44</v>
      </c>
      <c r="E6" s="30"/>
      <c r="F6" s="30"/>
      <c r="G6" s="45"/>
      <c r="I6" s="6"/>
    </row>
    <row r="7" spans="1:9" ht="17.25" customHeight="1">
      <c r="A7" s="29"/>
      <c r="B7" s="30"/>
      <c r="C7" s="30"/>
      <c r="D7" s="30" t="s">
        <v>44</v>
      </c>
      <c r="E7" s="30"/>
      <c r="F7" s="30"/>
      <c r="G7" s="45"/>
    </row>
    <row r="8" spans="1:9" ht="17.25" customHeight="1">
      <c r="A8" s="29"/>
      <c r="B8" s="30"/>
      <c r="C8" s="30"/>
      <c r="D8" s="30" t="s">
        <v>44</v>
      </c>
      <c r="E8" s="30"/>
      <c r="F8" s="30"/>
      <c r="G8" s="45"/>
    </row>
    <row r="9" spans="1:9" ht="17.25" customHeight="1">
      <c r="A9" s="29"/>
      <c r="B9" s="30"/>
      <c r="C9" s="30"/>
      <c r="D9" s="30" t="s">
        <v>44</v>
      </c>
      <c r="E9" s="30"/>
      <c r="F9" s="30"/>
      <c r="G9" s="45"/>
    </row>
    <row r="10" spans="1:9" ht="17.25" customHeight="1">
      <c r="A10" s="29"/>
      <c r="B10" s="30"/>
      <c r="C10" s="30"/>
      <c r="D10" s="30" t="s">
        <v>44</v>
      </c>
      <c r="E10" s="30"/>
      <c r="F10" s="30"/>
      <c r="G10" s="45"/>
    </row>
    <row r="11" spans="1:9" ht="17.25" customHeight="1">
      <c r="A11" s="29"/>
      <c r="B11" s="30"/>
      <c r="C11" s="30"/>
      <c r="D11" s="30" t="s">
        <v>44</v>
      </c>
      <c r="E11" s="30"/>
      <c r="F11" s="30"/>
      <c r="G11" s="45"/>
    </row>
    <row r="12" spans="1:9" ht="17.25" customHeight="1">
      <c r="A12" s="29"/>
      <c r="B12" s="30"/>
      <c r="C12" s="30"/>
      <c r="D12" s="30" t="s">
        <v>44</v>
      </c>
      <c r="E12" s="30"/>
      <c r="F12" s="30"/>
      <c r="G12" s="45"/>
    </row>
    <row r="13" spans="1:9" ht="17.25" customHeight="1">
      <c r="A13" s="29"/>
      <c r="B13" s="30"/>
      <c r="C13" s="30"/>
      <c r="D13" s="30" t="s">
        <v>44</v>
      </c>
      <c r="E13" s="30"/>
      <c r="F13" s="30"/>
      <c r="G13" s="45"/>
    </row>
    <row r="14" spans="1:9" ht="17.25" customHeight="1">
      <c r="A14" s="29"/>
      <c r="B14" s="30"/>
      <c r="C14" s="30"/>
      <c r="D14" s="30" t="s">
        <v>44</v>
      </c>
      <c r="E14" s="30"/>
      <c r="F14" s="30"/>
      <c r="G14" s="45"/>
    </row>
    <row r="15" spans="1:9" ht="17.25" customHeight="1">
      <c r="A15" s="29"/>
      <c r="B15" s="30"/>
      <c r="C15" s="30"/>
      <c r="D15" s="30" t="s">
        <v>44</v>
      </c>
      <c r="E15" s="30"/>
      <c r="F15" s="30"/>
      <c r="G15" s="45"/>
    </row>
    <row r="16" spans="1:9" ht="17.25" customHeight="1">
      <c r="A16" s="29"/>
      <c r="B16" s="30"/>
      <c r="C16" s="30"/>
      <c r="D16" s="30" t="s">
        <v>44</v>
      </c>
      <c r="E16" s="30"/>
      <c r="F16" s="30"/>
      <c r="G16" s="43"/>
    </row>
    <row r="17" spans="1:7" ht="17.25" customHeight="1">
      <c r="A17" s="29"/>
      <c r="B17" s="30"/>
      <c r="C17" s="30"/>
      <c r="D17" s="30" t="s">
        <v>44</v>
      </c>
      <c r="E17" s="30"/>
      <c r="F17" s="30"/>
      <c r="G17" s="43"/>
    </row>
    <row r="18" spans="1:7" ht="17.25" customHeight="1">
      <c r="A18" s="29"/>
      <c r="B18" s="30"/>
      <c r="C18" s="30"/>
      <c r="D18" s="30" t="s">
        <v>44</v>
      </c>
      <c r="E18" s="30"/>
      <c r="F18" s="30"/>
      <c r="G18" s="43"/>
    </row>
    <row r="19" spans="1:7" ht="17.25" customHeight="1">
      <c r="A19" s="29"/>
      <c r="B19" s="30"/>
      <c r="C19" s="30"/>
      <c r="D19" s="30" t="s">
        <v>44</v>
      </c>
      <c r="E19" s="30"/>
      <c r="F19" s="30"/>
      <c r="G19" s="43"/>
    </row>
    <row r="20" spans="1:7" ht="17.25" customHeight="1">
      <c r="A20" s="29"/>
      <c r="B20" s="30"/>
      <c r="C20" s="30"/>
      <c r="D20" s="30" t="s">
        <v>44</v>
      </c>
      <c r="E20" s="30"/>
      <c r="F20" s="30"/>
      <c r="G20" s="43"/>
    </row>
    <row r="21" spans="1:7" ht="17.25" customHeight="1">
      <c r="A21" s="29"/>
      <c r="B21" s="30"/>
      <c r="C21" s="30"/>
      <c r="D21" s="30" t="s">
        <v>44</v>
      </c>
      <c r="E21" s="30"/>
      <c r="F21" s="30"/>
      <c r="G21" s="43"/>
    </row>
    <row r="22" spans="1:7" ht="17.25" customHeight="1">
      <c r="A22" s="29"/>
      <c r="B22" s="30"/>
      <c r="C22" s="30"/>
      <c r="D22" s="30" t="s">
        <v>44</v>
      </c>
      <c r="E22" s="30"/>
      <c r="F22" s="30"/>
      <c r="G22" s="43"/>
    </row>
    <row r="23" spans="1:7" ht="17.25" customHeight="1">
      <c r="A23" s="29"/>
      <c r="B23" s="30"/>
      <c r="C23" s="30"/>
      <c r="D23" s="30" t="s">
        <v>44</v>
      </c>
      <c r="E23" s="30"/>
      <c r="F23" s="30"/>
      <c r="G23" s="43"/>
    </row>
    <row r="24" spans="1:7" ht="17.25" customHeight="1">
      <c r="A24" s="29"/>
      <c r="B24" s="30"/>
      <c r="C24" s="30"/>
      <c r="D24" s="30" t="s">
        <v>44</v>
      </c>
      <c r="E24" s="30"/>
      <c r="F24" s="30"/>
      <c r="G24" s="43"/>
    </row>
    <row r="25" spans="1:7" ht="17.25" customHeight="1">
      <c r="A25" s="29"/>
      <c r="B25" s="30"/>
      <c r="C25" s="30"/>
      <c r="D25" s="30" t="s">
        <v>44</v>
      </c>
      <c r="E25" s="30"/>
      <c r="F25" s="30"/>
      <c r="G25" s="43"/>
    </row>
    <row r="26" spans="1:7" ht="17.25" customHeight="1">
      <c r="A26" s="29"/>
      <c r="B26" s="30"/>
      <c r="C26" s="30"/>
      <c r="D26" s="30" t="s">
        <v>44</v>
      </c>
      <c r="E26" s="30"/>
      <c r="F26" s="30"/>
      <c r="G26" s="43"/>
    </row>
    <row r="27" spans="1:7" ht="17.25" customHeight="1">
      <c r="A27" s="29"/>
      <c r="B27" s="30"/>
      <c r="C27" s="30"/>
      <c r="D27" s="30" t="s">
        <v>44</v>
      </c>
      <c r="E27" s="30"/>
      <c r="F27" s="30"/>
      <c r="G27" s="43"/>
    </row>
    <row r="28" spans="1:7" ht="17.25" customHeight="1">
      <c r="A28" s="29"/>
      <c r="B28" s="30"/>
      <c r="C28" s="30"/>
      <c r="D28" s="30" t="s">
        <v>44</v>
      </c>
      <c r="E28" s="30"/>
      <c r="F28" s="30"/>
      <c r="G28" s="43"/>
    </row>
    <row r="29" spans="1:7" ht="17.25" customHeight="1">
      <c r="A29" s="29"/>
      <c r="B29" s="30"/>
      <c r="C29" s="30"/>
      <c r="D29" s="30" t="s">
        <v>44</v>
      </c>
      <c r="E29" s="30"/>
      <c r="F29" s="30"/>
      <c r="G29" s="43"/>
    </row>
    <row r="30" spans="1:7" ht="17.25" customHeight="1">
      <c r="A30" s="29"/>
      <c r="B30" s="30"/>
      <c r="C30" s="30"/>
      <c r="D30" s="30" t="s">
        <v>44</v>
      </c>
      <c r="E30" s="30"/>
      <c r="F30" s="30"/>
      <c r="G30" s="43"/>
    </row>
    <row r="31" spans="1:7" ht="17.25" customHeight="1">
      <c r="A31" s="29"/>
      <c r="B31" s="30"/>
      <c r="C31" s="30"/>
      <c r="D31" s="30" t="s">
        <v>44</v>
      </c>
      <c r="E31" s="30"/>
      <c r="F31" s="30"/>
      <c r="G31" s="43"/>
    </row>
    <row r="32" spans="1:7" ht="17.25" customHeight="1">
      <c r="A32" s="29"/>
      <c r="B32" s="30"/>
      <c r="C32" s="30"/>
      <c r="D32" s="30" t="s">
        <v>44</v>
      </c>
      <c r="E32" s="30"/>
      <c r="F32" s="30"/>
      <c r="G32" s="43"/>
    </row>
    <row r="33" spans="1:7" ht="17.25" customHeight="1">
      <c r="A33" s="29"/>
      <c r="B33" s="30"/>
      <c r="C33" s="30"/>
      <c r="D33" s="30" t="s">
        <v>44</v>
      </c>
      <c r="E33" s="30"/>
      <c r="F33" s="30"/>
      <c r="G33" s="43"/>
    </row>
    <row r="34" spans="1:7" ht="17.25" customHeight="1">
      <c r="A34" s="29"/>
      <c r="B34" s="30"/>
      <c r="C34" s="30"/>
      <c r="D34" s="30" t="s">
        <v>45</v>
      </c>
      <c r="E34" s="30"/>
      <c r="F34" s="30"/>
      <c r="G34" s="43"/>
    </row>
    <row r="35" spans="1:7" ht="17.25" customHeight="1">
      <c r="A35" s="29"/>
      <c r="B35" s="30"/>
      <c r="C35" s="30"/>
      <c r="D35" s="30" t="s">
        <v>45</v>
      </c>
      <c r="E35" s="30"/>
      <c r="F35" s="30"/>
      <c r="G35" s="43"/>
    </row>
    <row r="36" spans="1:7" ht="17.25" customHeight="1">
      <c r="A36" s="29"/>
      <c r="B36" s="30"/>
      <c r="C36" s="30"/>
      <c r="D36" s="30" t="s">
        <v>45</v>
      </c>
      <c r="E36" s="30"/>
      <c r="F36" s="30"/>
      <c r="G36" s="43"/>
    </row>
    <row r="37" spans="1:7" ht="17.25" customHeight="1">
      <c r="A37" s="29"/>
      <c r="B37" s="30"/>
      <c r="C37" s="30"/>
      <c r="D37" s="30" t="s">
        <v>45</v>
      </c>
      <c r="E37" s="30"/>
      <c r="F37" s="30"/>
      <c r="G37" s="43"/>
    </row>
    <row r="38" spans="1:7" ht="17.25" customHeight="1">
      <c r="A38" s="29"/>
      <c r="B38" s="30"/>
      <c r="C38" s="30"/>
      <c r="D38" s="30" t="s">
        <v>45</v>
      </c>
      <c r="E38" s="30"/>
      <c r="F38" s="30"/>
      <c r="G38" s="43"/>
    </row>
    <row r="39" spans="1:7" ht="17.25" customHeight="1">
      <c r="A39" s="29"/>
      <c r="B39" s="30"/>
      <c r="C39" s="30"/>
      <c r="D39" s="30" t="s">
        <v>45</v>
      </c>
      <c r="E39" s="30"/>
      <c r="F39" s="30"/>
      <c r="G39" s="43"/>
    </row>
    <row r="40" spans="1:7" ht="17.25" customHeight="1">
      <c r="A40" s="29"/>
      <c r="B40" s="30"/>
      <c r="C40" s="30"/>
      <c r="D40" s="30" t="s">
        <v>45</v>
      </c>
      <c r="E40" s="30"/>
      <c r="F40" s="30"/>
      <c r="G40" s="43"/>
    </row>
    <row r="41" spans="1:7" ht="17.25" customHeight="1">
      <c r="A41" s="29"/>
      <c r="B41" s="30"/>
      <c r="C41" s="30"/>
      <c r="D41" s="30" t="s">
        <v>45</v>
      </c>
      <c r="E41" s="30"/>
      <c r="F41" s="30"/>
      <c r="G41" s="43"/>
    </row>
    <row r="42" spans="1:7" ht="17.25" customHeight="1">
      <c r="A42" s="29"/>
      <c r="B42" s="30"/>
      <c r="C42" s="30"/>
      <c r="D42" s="30" t="s">
        <v>45</v>
      </c>
      <c r="E42" s="30"/>
      <c r="F42" s="30"/>
      <c r="G42" s="43"/>
    </row>
    <row r="43" spans="1:7" ht="17.25" customHeight="1">
      <c r="A43" s="29"/>
      <c r="B43" s="30"/>
      <c r="C43" s="30"/>
      <c r="D43" s="30" t="s">
        <v>45</v>
      </c>
      <c r="E43" s="30"/>
      <c r="F43" s="30"/>
      <c r="G43" s="43"/>
    </row>
    <row r="44" spans="1:7" ht="17.25" customHeight="1">
      <c r="A44" s="29"/>
      <c r="B44" s="30"/>
      <c r="C44" s="30"/>
      <c r="D44" s="30" t="s">
        <v>45</v>
      </c>
      <c r="E44" s="30"/>
      <c r="F44" s="30"/>
      <c r="G44" s="43"/>
    </row>
    <row r="45" spans="1:7" ht="17.25" customHeight="1">
      <c r="A45" s="29"/>
      <c r="B45" s="30"/>
      <c r="C45" s="30"/>
      <c r="D45" s="30" t="s">
        <v>45</v>
      </c>
      <c r="E45" s="30"/>
      <c r="F45" s="30"/>
      <c r="G45" s="43"/>
    </row>
    <row r="46" spans="1:7" ht="17.25" customHeight="1">
      <c r="A46" s="29"/>
      <c r="B46" s="30"/>
      <c r="C46" s="30"/>
      <c r="D46" s="30" t="s">
        <v>45</v>
      </c>
      <c r="E46" s="30"/>
      <c r="F46" s="30"/>
      <c r="G46" s="43"/>
    </row>
    <row r="47" spans="1:7" ht="17.25" customHeight="1">
      <c r="A47" s="29"/>
      <c r="B47" s="30"/>
      <c r="C47" s="30"/>
      <c r="D47" s="30" t="s">
        <v>45</v>
      </c>
      <c r="E47" s="30"/>
      <c r="F47" s="30"/>
      <c r="G47" s="43"/>
    </row>
    <row r="48" spans="1:7" ht="17.25" customHeight="1">
      <c r="A48" s="29"/>
      <c r="B48" s="30"/>
      <c r="C48" s="30"/>
      <c r="D48" s="30" t="s">
        <v>45</v>
      </c>
      <c r="E48" s="30"/>
      <c r="F48" s="30"/>
      <c r="G48" s="43"/>
    </row>
    <row r="49" spans="1:7" ht="17.25" customHeight="1">
      <c r="A49" s="29"/>
      <c r="B49" s="30"/>
      <c r="C49" s="30"/>
      <c r="D49" s="30" t="s">
        <v>45</v>
      </c>
      <c r="E49" s="30"/>
      <c r="F49" s="30"/>
      <c r="G49" s="43"/>
    </row>
    <row r="50" spans="1:7" ht="17.25" customHeight="1">
      <c r="A50" s="29"/>
      <c r="B50" s="30"/>
      <c r="C50" s="30"/>
      <c r="D50" s="30" t="s">
        <v>45</v>
      </c>
      <c r="E50" s="30"/>
      <c r="F50" s="30"/>
      <c r="G50" s="43"/>
    </row>
    <row r="51" spans="1:7" ht="17.25" customHeight="1">
      <c r="A51" s="29"/>
      <c r="B51" s="30"/>
      <c r="C51" s="30"/>
      <c r="D51" s="30" t="s">
        <v>45</v>
      </c>
      <c r="E51" s="30"/>
      <c r="F51" s="30"/>
      <c r="G51" s="43"/>
    </row>
    <row r="52" spans="1:7" ht="17.25" customHeight="1">
      <c r="A52" s="29"/>
      <c r="B52" s="30"/>
      <c r="C52" s="30"/>
      <c r="D52" s="30" t="s">
        <v>45</v>
      </c>
      <c r="E52" s="30"/>
      <c r="F52" s="30"/>
      <c r="G52" s="43"/>
    </row>
    <row r="53" spans="1:7" ht="17.25" customHeight="1">
      <c r="A53" s="29"/>
      <c r="B53" s="30"/>
      <c r="C53" s="30"/>
      <c r="D53" s="30" t="s">
        <v>45</v>
      </c>
      <c r="E53" s="30"/>
      <c r="F53" s="30"/>
      <c r="G53" s="43"/>
    </row>
    <row r="54" spans="1:7" ht="17.25" customHeight="1">
      <c r="A54" s="29"/>
      <c r="B54" s="30"/>
      <c r="C54" s="30"/>
      <c r="D54" s="30" t="s">
        <v>45</v>
      </c>
      <c r="E54" s="30"/>
      <c r="F54" s="30"/>
      <c r="G54" s="43"/>
    </row>
    <row r="55" spans="1:7" ht="17.25" customHeight="1">
      <c r="A55" s="29"/>
      <c r="B55" s="30"/>
      <c r="C55" s="30"/>
      <c r="D55" s="30" t="s">
        <v>45</v>
      </c>
      <c r="E55" s="30"/>
      <c r="F55" s="30"/>
      <c r="G55" s="43"/>
    </row>
    <row r="56" spans="1:7" ht="17.25" customHeight="1">
      <c r="A56" s="29"/>
      <c r="B56" s="30"/>
      <c r="C56" s="30"/>
      <c r="D56" s="30" t="s">
        <v>45</v>
      </c>
      <c r="E56" s="30"/>
      <c r="F56" s="30"/>
      <c r="G56" s="43"/>
    </row>
    <row r="57" spans="1:7" ht="17.25" customHeight="1">
      <c r="A57" s="29"/>
      <c r="B57" s="30"/>
      <c r="C57" s="30"/>
      <c r="D57" s="30" t="s">
        <v>45</v>
      </c>
      <c r="E57" s="30"/>
      <c r="F57" s="30"/>
      <c r="G57" s="43"/>
    </row>
    <row r="58" spans="1:7" ht="17.25" customHeight="1">
      <c r="A58" s="29"/>
      <c r="B58" s="30"/>
      <c r="C58" s="30"/>
      <c r="D58" s="30" t="s">
        <v>45</v>
      </c>
      <c r="E58" s="30"/>
      <c r="F58" s="30"/>
      <c r="G58" s="43"/>
    </row>
    <row r="59" spans="1:7" ht="17.25" customHeight="1">
      <c r="A59" s="29"/>
      <c r="B59" s="30"/>
      <c r="C59" s="30"/>
      <c r="D59" s="30" t="s">
        <v>45</v>
      </c>
      <c r="E59" s="30"/>
      <c r="F59" s="30"/>
      <c r="G59" s="43"/>
    </row>
    <row r="60" spans="1:7" ht="17.25" customHeight="1">
      <c r="A60" s="29"/>
      <c r="B60" s="30"/>
      <c r="C60" s="30"/>
      <c r="D60" s="30" t="s">
        <v>45</v>
      </c>
      <c r="E60" s="30"/>
      <c r="F60" s="30"/>
      <c r="G60" s="43"/>
    </row>
    <row r="61" spans="1:7" ht="17.25" customHeight="1">
      <c r="A61" s="29"/>
      <c r="B61" s="30"/>
      <c r="C61" s="30"/>
      <c r="D61" s="30" t="s">
        <v>45</v>
      </c>
      <c r="E61" s="30"/>
      <c r="F61" s="30"/>
      <c r="G61" s="43"/>
    </row>
    <row r="62" spans="1:7" ht="17.25" customHeight="1">
      <c r="A62" s="29"/>
      <c r="B62" s="30"/>
      <c r="C62" s="30"/>
      <c r="D62" s="30" t="s">
        <v>45</v>
      </c>
      <c r="E62" s="30"/>
      <c r="F62" s="30"/>
      <c r="G62" s="43"/>
    </row>
  </sheetData>
  <mergeCells count="1">
    <mergeCell ref="A1:G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Z82"/>
  <sheetViews>
    <sheetView zoomScale="85" zoomScaleNormal="85" workbookViewId="0">
      <pane ySplit="6" topLeftCell="A35" activePane="bottomLeft" state="frozen"/>
      <selection pane="bottomLeft" activeCell="M40" sqref="M40"/>
      <selection sqref="A1:G1"/>
    </sheetView>
  </sheetViews>
  <sheetFormatPr defaultColWidth="11.625" defaultRowHeight="15" customHeight="1"/>
  <cols>
    <col min="1" max="4" width="12.5" style="73" customWidth="1"/>
    <col min="5" max="6" width="6.125" style="73" customWidth="1"/>
    <col min="7" max="7" width="2.5" style="73" customWidth="1"/>
    <col min="8" max="8" width="2.5" style="176" customWidth="1"/>
    <col min="9" max="9" width="6.125" style="176" customWidth="1"/>
    <col min="10" max="10" width="6.125" style="63" customWidth="1"/>
    <col min="11" max="14" width="12.5" style="73" customWidth="1"/>
    <col min="15" max="16" width="6.125" style="63" customWidth="1"/>
    <col min="17" max="18" width="3.125" style="63" customWidth="1"/>
    <col min="19" max="20" width="6.125" style="63" customWidth="1"/>
    <col min="21" max="16384" width="11.625" style="63"/>
  </cols>
  <sheetData>
    <row r="1" spans="1:26" ht="24" customHeight="1">
      <c r="A1" s="264" t="s">
        <v>47</v>
      </c>
      <c r="B1" s="264"/>
      <c r="C1" s="264"/>
      <c r="D1" s="264"/>
      <c r="E1" s="264"/>
      <c r="F1" s="264"/>
      <c r="G1" s="264"/>
      <c r="H1" s="264"/>
      <c r="I1" s="264"/>
      <c r="J1" s="264"/>
      <c r="K1" s="264"/>
      <c r="L1" s="264"/>
      <c r="M1" s="264"/>
      <c r="N1" s="264"/>
      <c r="O1" s="264"/>
      <c r="P1" s="264"/>
      <c r="Q1" s="264"/>
      <c r="R1" s="264"/>
      <c r="S1" s="264"/>
      <c r="T1" s="264"/>
    </row>
    <row r="2" spans="1:26" ht="15" customHeight="1">
      <c r="A2" s="265" t="s">
        <v>48</v>
      </c>
      <c r="B2" s="265"/>
      <c r="C2" s="265"/>
      <c r="D2" s="265"/>
      <c r="E2" s="265"/>
      <c r="F2" s="265"/>
      <c r="G2" s="265"/>
      <c r="H2" s="265"/>
      <c r="I2" s="265"/>
      <c r="J2" s="265"/>
      <c r="K2" s="265"/>
      <c r="L2" s="265"/>
      <c r="M2" s="265"/>
      <c r="N2" s="265"/>
      <c r="O2" s="265"/>
      <c r="P2" s="265"/>
      <c r="Q2" s="265"/>
      <c r="R2" s="265"/>
      <c r="S2" s="265"/>
      <c r="T2" s="265"/>
    </row>
    <row r="3" spans="1:26" ht="15" customHeight="1">
      <c r="A3" s="265" t="s">
        <v>49</v>
      </c>
      <c r="B3" s="265"/>
      <c r="C3" s="265"/>
      <c r="D3" s="265"/>
      <c r="E3" s="265"/>
      <c r="F3" s="265"/>
      <c r="G3" s="265"/>
      <c r="H3" s="265"/>
      <c r="I3" s="265"/>
      <c r="J3" s="265"/>
      <c r="K3" s="265"/>
      <c r="L3" s="265"/>
      <c r="M3" s="265"/>
      <c r="N3" s="265"/>
      <c r="O3" s="265"/>
      <c r="P3" s="265"/>
      <c r="Q3" s="265"/>
      <c r="R3" s="265"/>
      <c r="S3" s="265"/>
      <c r="T3" s="265"/>
    </row>
    <row r="4" spans="1:26" ht="15" customHeight="1">
      <c r="A4" s="265" t="s">
        <v>50</v>
      </c>
      <c r="B4" s="265"/>
      <c r="C4" s="265"/>
      <c r="D4" s="265"/>
      <c r="E4" s="265"/>
      <c r="F4" s="265"/>
      <c r="G4" s="265"/>
      <c r="H4" s="265"/>
      <c r="I4" s="265"/>
      <c r="J4" s="265"/>
      <c r="K4" s="265"/>
      <c r="L4" s="265"/>
      <c r="M4" s="265"/>
      <c r="N4" s="265"/>
      <c r="O4" s="265"/>
      <c r="P4" s="265"/>
      <c r="Q4" s="265"/>
      <c r="R4" s="265"/>
      <c r="S4" s="265"/>
      <c r="T4" s="265"/>
    </row>
    <row r="5" spans="1:26" ht="15" customHeight="1">
      <c r="A5" s="265" t="s">
        <v>51</v>
      </c>
      <c r="B5" s="265"/>
      <c r="C5" s="265"/>
      <c r="D5" s="265"/>
      <c r="E5" s="265"/>
      <c r="F5" s="265"/>
      <c r="G5" s="265"/>
      <c r="H5" s="265"/>
      <c r="I5" s="265"/>
      <c r="J5" s="265"/>
      <c r="K5" s="265"/>
      <c r="L5" s="265"/>
      <c r="M5" s="265"/>
      <c r="N5" s="265"/>
      <c r="O5" s="265"/>
      <c r="P5" s="265"/>
      <c r="Q5" s="265"/>
      <c r="R5" s="265"/>
      <c r="S5" s="265"/>
      <c r="T5" s="265"/>
    </row>
    <row r="6" spans="1:26" ht="66" customHeight="1" thickBot="1">
      <c r="A6" s="262" t="s">
        <v>52</v>
      </c>
      <c r="B6" s="263"/>
      <c r="C6" s="263"/>
      <c r="D6" s="263"/>
      <c r="E6" s="263"/>
      <c r="F6" s="263"/>
      <c r="G6" s="263"/>
      <c r="H6" s="263"/>
      <c r="I6" s="263"/>
      <c r="J6" s="263"/>
      <c r="K6" s="263"/>
      <c r="L6" s="263"/>
      <c r="M6" s="263"/>
      <c r="N6" s="263"/>
      <c r="O6" s="263"/>
      <c r="P6" s="263"/>
      <c r="Q6" s="263"/>
      <c r="R6" s="263"/>
      <c r="S6" s="263"/>
      <c r="T6" s="263"/>
    </row>
    <row r="7" spans="1:26" ht="15" customHeight="1">
      <c r="A7" s="78"/>
      <c r="B7" s="78"/>
      <c r="C7" s="78"/>
      <c r="D7" s="78"/>
      <c r="E7" s="78"/>
      <c r="F7" s="78"/>
      <c r="G7" s="78"/>
      <c r="H7" s="78"/>
      <c r="I7" s="78"/>
      <c r="J7" s="78"/>
      <c r="K7" s="78"/>
      <c r="L7" s="78"/>
      <c r="M7" s="78"/>
      <c r="N7" s="78"/>
    </row>
    <row r="8" spans="1:26" ht="15" customHeight="1" thickBot="1">
      <c r="A8" s="162" t="s">
        <v>53</v>
      </c>
      <c r="B8" s="225" t="s">
        <v>54</v>
      </c>
      <c r="C8" s="225" t="s">
        <v>55</v>
      </c>
      <c r="D8" s="225" t="s">
        <v>56</v>
      </c>
      <c r="E8" s="225" t="s">
        <v>57</v>
      </c>
      <c r="F8" s="225" t="s">
        <v>58</v>
      </c>
      <c r="G8" s="225" t="s">
        <v>59</v>
      </c>
      <c r="H8" s="225" t="s">
        <v>60</v>
      </c>
      <c r="I8" s="225" t="s">
        <v>61</v>
      </c>
      <c r="K8" s="162" t="s">
        <v>62</v>
      </c>
      <c r="L8" s="225" t="s">
        <v>63</v>
      </c>
      <c r="M8" s="225" t="s">
        <v>55</v>
      </c>
      <c r="N8" s="225" t="s">
        <v>56</v>
      </c>
      <c r="O8" s="225" t="s">
        <v>57</v>
      </c>
      <c r="P8" s="225" t="s">
        <v>58</v>
      </c>
      <c r="Q8" s="225" t="s">
        <v>59</v>
      </c>
      <c r="R8" s="225" t="s">
        <v>60</v>
      </c>
      <c r="S8" s="225" t="s">
        <v>61</v>
      </c>
      <c r="W8" s="63" t="s">
        <v>64</v>
      </c>
      <c r="X8" s="63">
        <v>100</v>
      </c>
      <c r="Y8" s="63" t="s">
        <v>64</v>
      </c>
      <c r="Z8" s="63">
        <v>100</v>
      </c>
    </row>
    <row r="9" spans="1:26" ht="15" customHeight="1">
      <c r="A9" s="225" t="s">
        <v>65</v>
      </c>
      <c r="B9" s="169"/>
      <c r="C9" s="163" t="str">
        <f>IF(B9="","","100")</f>
        <v/>
      </c>
      <c r="D9" s="171"/>
      <c r="E9" s="166" t="str">
        <f>IF(C9="","",VLOOKUP(B9,選手情報打ち込み男子!$1:$1048576,2,FALSE))</f>
        <v/>
      </c>
      <c r="F9" s="166" t="str">
        <f>IF(C9="","",VLOOKUP(B9,選手情報打ち込み男子!$1:$1048576,3,FALSE))</f>
        <v/>
      </c>
      <c r="G9" s="166" t="str">
        <f>IF(C9="","",VLOOKUP(B9,選手情報打ち込み男子!$1:$1048576,4,FALSE))</f>
        <v/>
      </c>
      <c r="H9" s="166" t="str">
        <f>IF(C9="","",VLOOKUP(B9,選手情報打ち込み男子!$1:$1048576,5,FALSE))</f>
        <v/>
      </c>
      <c r="I9" s="177" t="str">
        <f>IF(C9="","",VLOOKUP(B9,選手情報打ち込み男子!$1:$1048576,6,FALSE))</f>
        <v/>
      </c>
      <c r="K9" s="225" t="s">
        <v>65</v>
      </c>
      <c r="L9" s="173"/>
      <c r="M9" s="164" t="str">
        <f>IF(L9="","","100")</f>
        <v/>
      </c>
      <c r="N9" s="171"/>
      <c r="O9" s="165" t="str">
        <f>IF(M9="","",VLOOKUP(L9,選手情報打ち込み女子!$1:$1048576,2,FALSE))</f>
        <v/>
      </c>
      <c r="P9" s="165" t="str">
        <f>IF(M9="","",VLOOKUP(L9,選手情報打ち込み女子!$1:$1048576,3,FALSE))</f>
        <v/>
      </c>
      <c r="Q9" s="165" t="str">
        <f>IF(M9="","",VLOOKUP(L9,選手情報打ち込み女子!$1:$1048576,4,FALSE))</f>
        <v/>
      </c>
      <c r="R9" s="165" t="str">
        <f>IF(M9="","",VLOOKUP(L9,選手情報打ち込み女子!$1:$1048576,5,FALSE))</f>
        <v/>
      </c>
      <c r="S9" s="165" t="str">
        <f>IF(M9="","",VLOOKUP(L9,選手情報打ち込み女子!$1:$1048576,6,FALSE))</f>
        <v/>
      </c>
      <c r="W9" s="63" t="s">
        <v>66</v>
      </c>
      <c r="X9" s="63">
        <v>200</v>
      </c>
      <c r="Y9" s="63" t="s">
        <v>66</v>
      </c>
      <c r="Z9" s="63">
        <v>200</v>
      </c>
    </row>
    <row r="10" spans="1:26" ht="15" customHeight="1">
      <c r="A10" s="225" t="s">
        <v>65</v>
      </c>
      <c r="B10" s="170"/>
      <c r="C10" s="163" t="str">
        <f t="shared" ref="C10" si="0">IF(B10="","","100")</f>
        <v/>
      </c>
      <c r="D10" s="172"/>
      <c r="E10" s="166" t="str">
        <f>IF(C10="","",VLOOKUP(B10,選手情報打ち込み男子!$1:$1048576,2,FALSE))</f>
        <v/>
      </c>
      <c r="F10" s="166" t="str">
        <f>IF(C10="","",VLOOKUP(B10,選手情報打ち込み男子!$1:$1048576,3,FALSE))</f>
        <v/>
      </c>
      <c r="G10" s="166" t="str">
        <f>IF(C10="","",VLOOKUP(B10,選手情報打ち込み男子!$1:$1048576,4,FALSE))</f>
        <v/>
      </c>
      <c r="H10" s="166" t="str">
        <f>IF(C10="","",VLOOKUP(B10,選手情報打ち込み男子!$1:$1048576,5,FALSE))</f>
        <v/>
      </c>
      <c r="I10" s="177" t="str">
        <f>IF(C10="","",VLOOKUP(B10,選手情報打ち込み男子!$1:$1048576,6,FALSE))</f>
        <v/>
      </c>
      <c r="K10" s="225" t="s">
        <v>65</v>
      </c>
      <c r="L10" s="174"/>
      <c r="M10" s="164" t="str">
        <f t="shared" ref="M10" si="1">IF(L10="","","100")</f>
        <v/>
      </c>
      <c r="N10" s="172"/>
      <c r="O10" s="165" t="str">
        <f>IF(M10="","",VLOOKUP(L10,選手情報打ち込み女子!$1:$1048576,2,FALSE))</f>
        <v/>
      </c>
      <c r="P10" s="165" t="str">
        <f>IF(M10="","",VLOOKUP(L10,選手情報打ち込み女子!$1:$1048576,3,FALSE))</f>
        <v/>
      </c>
      <c r="Q10" s="165" t="str">
        <f>IF(M10="","",VLOOKUP(L10,選手情報打ち込み女子!$1:$1048576,4,FALSE))</f>
        <v/>
      </c>
      <c r="R10" s="165" t="str">
        <f>IF(M10="","",VLOOKUP(L10,選手情報打ち込み女子!$1:$1048576,5,FALSE))</f>
        <v/>
      </c>
      <c r="S10" s="165" t="str">
        <f>IF(M10="","",VLOOKUP(L10,選手情報打ち込み女子!$1:$1048576,6,FALSE))</f>
        <v/>
      </c>
      <c r="W10" s="63" t="s">
        <v>67</v>
      </c>
      <c r="X10" s="63">
        <v>400</v>
      </c>
      <c r="Y10" s="63" t="s">
        <v>68</v>
      </c>
      <c r="Z10" s="63">
        <v>800</v>
      </c>
    </row>
    <row r="11" spans="1:26" ht="15" customHeight="1">
      <c r="A11" s="225" t="s">
        <v>65</v>
      </c>
      <c r="B11" s="170"/>
      <c r="C11" s="163" t="str">
        <f>IF(B11="","","100")</f>
        <v/>
      </c>
      <c r="D11" s="172"/>
      <c r="E11" s="166" t="str">
        <f>IF(C11="","",VLOOKUP(B11,選手情報打ち込み男子!$1:$1048576,2,FALSE))</f>
        <v/>
      </c>
      <c r="F11" s="166" t="str">
        <f>IF(C11="","",VLOOKUP(B11,選手情報打ち込み男子!$1:$1048576,3,FALSE))</f>
        <v/>
      </c>
      <c r="G11" s="166" t="str">
        <f>IF(C11="","",VLOOKUP(B11,選手情報打ち込み男子!$1:$1048576,4,FALSE))</f>
        <v/>
      </c>
      <c r="H11" s="166" t="str">
        <f>IF(C11="","",VLOOKUP(B11,選手情報打ち込み男子!$1:$1048576,5,FALSE))</f>
        <v/>
      </c>
      <c r="I11" s="177" t="str">
        <f>IF(C11="","",VLOOKUP(B11,選手情報打ち込み男子!$1:$1048576,6,FALSE))</f>
        <v/>
      </c>
      <c r="K11" s="225" t="s">
        <v>65</v>
      </c>
      <c r="L11" s="174"/>
      <c r="M11" s="164" t="str">
        <f>IF(L11="","","100")</f>
        <v/>
      </c>
      <c r="N11" s="172"/>
      <c r="O11" s="165" t="str">
        <f>IF(M11="","",VLOOKUP(L11,選手情報打ち込み女子!$1:$1048576,2,FALSE))</f>
        <v/>
      </c>
      <c r="P11" s="165" t="str">
        <f>IF(M11="","",VLOOKUP(L11,選手情報打ち込み女子!$1:$1048576,3,FALSE))</f>
        <v/>
      </c>
      <c r="Q11" s="165" t="str">
        <f>IF(M11="","",VLOOKUP(L11,選手情報打ち込み女子!$1:$1048576,4,FALSE))</f>
        <v/>
      </c>
      <c r="R11" s="165" t="str">
        <f>IF(M11="","",VLOOKUP(L11,選手情報打ち込み女子!$1:$1048576,5,FALSE))</f>
        <v/>
      </c>
      <c r="S11" s="165" t="str">
        <f>IF(M11="","",VLOOKUP(L11,選手情報打ち込み女子!$1:$1048576,6,FALSE))</f>
        <v/>
      </c>
      <c r="W11" s="63" t="s">
        <v>68</v>
      </c>
      <c r="X11" s="63">
        <v>800</v>
      </c>
      <c r="Y11" s="63" t="s">
        <v>69</v>
      </c>
      <c r="Z11" s="63">
        <v>1500</v>
      </c>
    </row>
    <row r="12" spans="1:26" ht="15" customHeight="1">
      <c r="A12" s="225" t="s">
        <v>70</v>
      </c>
      <c r="B12" s="170"/>
      <c r="C12" s="163" t="str">
        <f>IF(B12="","","200")</f>
        <v/>
      </c>
      <c r="D12" s="172"/>
      <c r="E12" s="166" t="str">
        <f>IF(C12="","",VLOOKUP(B12,選手情報打ち込み男子!$1:$1048576,2,FALSE))</f>
        <v/>
      </c>
      <c r="F12" s="166" t="str">
        <f>IF(C12="","",VLOOKUP(B12,選手情報打ち込み男子!$1:$1048576,3,FALSE))</f>
        <v/>
      </c>
      <c r="G12" s="166" t="str">
        <f>IF(C12="","",VLOOKUP(B12,選手情報打ち込み男子!$1:$1048576,4,FALSE))</f>
        <v/>
      </c>
      <c r="H12" s="166" t="str">
        <f>IF(C12="","",VLOOKUP(B12,選手情報打ち込み男子!$1:$1048576,5,FALSE))</f>
        <v/>
      </c>
      <c r="I12" s="177" t="str">
        <f>IF(C12="","",VLOOKUP(B12,選手情報打ち込み男子!$1:$1048576,6,FALSE))</f>
        <v/>
      </c>
      <c r="K12" s="225" t="s">
        <v>70</v>
      </c>
      <c r="L12" s="174"/>
      <c r="M12" s="164" t="str">
        <f>IF(L12="","","200")</f>
        <v/>
      </c>
      <c r="N12" s="172"/>
      <c r="O12" s="165" t="str">
        <f>IF(M12="","",VLOOKUP(L12,選手情報打ち込み女子!$1:$1048576,2,FALSE))</f>
        <v/>
      </c>
      <c r="P12" s="165" t="str">
        <f>IF(M12="","",VLOOKUP(L12,選手情報打ち込み女子!$1:$1048576,3,FALSE))</f>
        <v/>
      </c>
      <c r="Q12" s="165" t="str">
        <f>IF(M12="","",VLOOKUP(L12,選手情報打ち込み女子!$1:$1048576,4,FALSE))</f>
        <v/>
      </c>
      <c r="R12" s="165" t="str">
        <f>IF(M12="","",VLOOKUP(L12,選手情報打ち込み女子!$1:$1048576,5,FALSE))</f>
        <v/>
      </c>
      <c r="S12" s="165" t="str">
        <f>IF(M12="","",VLOOKUP(L12,選手情報打ち込み女子!$1:$1048576,6,FALSE))</f>
        <v/>
      </c>
      <c r="W12" s="63" t="s">
        <v>69</v>
      </c>
      <c r="X12" s="63">
        <v>1500</v>
      </c>
      <c r="Y12" s="63" t="s">
        <v>71</v>
      </c>
      <c r="Z12" s="63" t="s">
        <v>72</v>
      </c>
    </row>
    <row r="13" spans="1:26" ht="15" customHeight="1">
      <c r="A13" s="225" t="s">
        <v>70</v>
      </c>
      <c r="B13" s="170"/>
      <c r="C13" s="163" t="str">
        <f>IF(B13="","","200")</f>
        <v/>
      </c>
      <c r="D13" s="172"/>
      <c r="E13" s="166" t="str">
        <f>IF(C13="","",VLOOKUP(B13,選手情報打ち込み男子!$1:$1048576,2,FALSE))</f>
        <v/>
      </c>
      <c r="F13" s="166" t="str">
        <f>IF(C13="","",VLOOKUP(B13,選手情報打ち込み男子!$1:$1048576,3,FALSE))</f>
        <v/>
      </c>
      <c r="G13" s="166" t="str">
        <f>IF(C13="","",VLOOKUP(B13,選手情報打ち込み男子!$1:$1048576,4,FALSE))</f>
        <v/>
      </c>
      <c r="H13" s="166" t="str">
        <f>IF(C13="","",VLOOKUP(B13,選手情報打ち込み男子!$1:$1048576,5,FALSE))</f>
        <v/>
      </c>
      <c r="I13" s="177" t="str">
        <f>IF(C13="","",VLOOKUP(B13,選手情報打ち込み男子!$1:$1048576,6,FALSE))</f>
        <v/>
      </c>
      <c r="K13" s="225" t="s">
        <v>70</v>
      </c>
      <c r="L13" s="174"/>
      <c r="M13" s="164" t="str">
        <f>IF(L13="","","200")</f>
        <v/>
      </c>
      <c r="N13" s="172"/>
      <c r="O13" s="165" t="str">
        <f>IF(M13="","",VLOOKUP(L13,選手情報打ち込み女子!$1:$1048576,2,FALSE))</f>
        <v/>
      </c>
      <c r="P13" s="165" t="str">
        <f>IF(M13="","",VLOOKUP(L13,選手情報打ち込み女子!$1:$1048576,3,FALSE))</f>
        <v/>
      </c>
      <c r="Q13" s="165" t="str">
        <f>IF(M13="","",VLOOKUP(L13,選手情報打ち込み女子!$1:$1048576,4,FALSE))</f>
        <v/>
      </c>
      <c r="R13" s="165" t="str">
        <f>IF(M13="","",VLOOKUP(L13,選手情報打ち込み女子!$1:$1048576,5,FALSE))</f>
        <v/>
      </c>
      <c r="S13" s="165" t="str">
        <f>IF(M13="","",VLOOKUP(L13,選手情報打ち込み女子!$1:$1048576,6,FALSE))</f>
        <v/>
      </c>
      <c r="W13" s="63" t="s">
        <v>73</v>
      </c>
      <c r="X13" s="63">
        <v>3000</v>
      </c>
      <c r="Y13" s="63" t="s">
        <v>74</v>
      </c>
      <c r="Z13" s="63" t="s">
        <v>75</v>
      </c>
    </row>
    <row r="14" spans="1:26" ht="15" customHeight="1">
      <c r="A14" s="225" t="s">
        <v>70</v>
      </c>
      <c r="B14" s="170"/>
      <c r="C14" s="163" t="str">
        <f>IF(B14="","","200")</f>
        <v/>
      </c>
      <c r="D14" s="172"/>
      <c r="E14" s="166" t="str">
        <f>IF(C14="","",VLOOKUP(B14,選手情報打ち込み男子!$1:$1048576,2,FALSE))</f>
        <v/>
      </c>
      <c r="F14" s="166" t="str">
        <f>IF(C14="","",VLOOKUP(B14,選手情報打ち込み男子!$1:$1048576,3,FALSE))</f>
        <v/>
      </c>
      <c r="G14" s="166" t="str">
        <f>IF(C14="","",VLOOKUP(B14,選手情報打ち込み男子!$1:$1048576,4,FALSE))</f>
        <v/>
      </c>
      <c r="H14" s="166" t="str">
        <f>IF(C14="","",VLOOKUP(B14,選手情報打ち込み男子!$1:$1048576,5,FALSE))</f>
        <v/>
      </c>
      <c r="I14" s="177" t="str">
        <f>IF(C14="","",VLOOKUP(B14,選手情報打ち込み男子!$1:$1048576,6,FALSE))</f>
        <v/>
      </c>
      <c r="K14" s="225" t="s">
        <v>70</v>
      </c>
      <c r="L14" s="174"/>
      <c r="M14" s="164" t="str">
        <f>IF(L14="","","200")</f>
        <v/>
      </c>
      <c r="N14" s="172"/>
      <c r="O14" s="165" t="str">
        <f>IF(M14="","",VLOOKUP(L14,選手情報打ち込み女子!$1:$1048576,2,FALSE))</f>
        <v/>
      </c>
      <c r="P14" s="165" t="str">
        <f>IF(M14="","",VLOOKUP(L14,選手情報打ち込み女子!$1:$1048576,3,FALSE))</f>
        <v/>
      </c>
      <c r="Q14" s="165" t="str">
        <f>IF(M14="","",VLOOKUP(L14,選手情報打ち込み女子!$1:$1048576,4,FALSE))</f>
        <v/>
      </c>
      <c r="R14" s="165" t="str">
        <f>IF(M14="","",VLOOKUP(L14,選手情報打ち込み女子!$1:$1048576,5,FALSE))</f>
        <v/>
      </c>
      <c r="S14" s="165" t="str">
        <f>IF(M14="","",VLOOKUP(L14,選手情報打ち込み女子!$1:$1048576,6,FALSE))</f>
        <v/>
      </c>
      <c r="W14" s="63" t="s">
        <v>76</v>
      </c>
      <c r="X14" s="63" t="s">
        <v>77</v>
      </c>
      <c r="Y14" s="63" t="s">
        <v>78</v>
      </c>
      <c r="Z14" s="63" t="s">
        <v>79</v>
      </c>
    </row>
    <row r="15" spans="1:26" ht="15" customHeight="1">
      <c r="A15" s="225" t="s">
        <v>80</v>
      </c>
      <c r="B15" s="170"/>
      <c r="C15" s="163" t="str">
        <f>IF(B15="","","400")</f>
        <v/>
      </c>
      <c r="D15" s="172"/>
      <c r="E15" s="166" t="str">
        <f>IF(C15="","",VLOOKUP(B15,選手情報打ち込み男子!$1:$1048576,2,FALSE))</f>
        <v/>
      </c>
      <c r="F15" s="166" t="str">
        <f>IF(C15="","",VLOOKUP(B15,選手情報打ち込み男子!$1:$1048576,3,FALSE))</f>
        <v/>
      </c>
      <c r="G15" s="166" t="str">
        <f>IF(C15="","",VLOOKUP(B15,選手情報打ち込み男子!$1:$1048576,4,FALSE))</f>
        <v/>
      </c>
      <c r="H15" s="166" t="str">
        <f>IF(C15="","",VLOOKUP(B15,選手情報打ち込み男子!$1:$1048576,5,FALSE))</f>
        <v/>
      </c>
      <c r="I15" s="177" t="str">
        <f>IF(C15="","",VLOOKUP(B15,選手情報打ち込み男子!$1:$1048576,6,FALSE))</f>
        <v/>
      </c>
      <c r="K15" s="225" t="s">
        <v>81</v>
      </c>
      <c r="L15" s="174"/>
      <c r="M15" s="164" t="str">
        <f>IF(L15="","","800")</f>
        <v/>
      </c>
      <c r="N15" s="172"/>
      <c r="O15" s="165" t="str">
        <f>IF(M15="","",VLOOKUP(L15,選手情報打ち込み女子!$1:$1048576,2,FALSE))</f>
        <v/>
      </c>
      <c r="P15" s="165" t="str">
        <f>IF(M15="","",VLOOKUP(L15,選手情報打ち込み女子!$1:$1048576,3,FALSE))</f>
        <v/>
      </c>
      <c r="Q15" s="165" t="str">
        <f>IF(M15="","",VLOOKUP(L15,選手情報打ち込み女子!$1:$1048576,4,FALSE))</f>
        <v/>
      </c>
      <c r="R15" s="165" t="str">
        <f>IF(M15="","",VLOOKUP(L15,選手情報打ち込み女子!$1:$1048576,5,FALSE))</f>
        <v/>
      </c>
      <c r="S15" s="165" t="str">
        <f>IF(M15="","",VLOOKUP(L15,選手情報打ち込み女子!$1:$1048576,6,FALSE))</f>
        <v/>
      </c>
      <c r="W15" s="63" t="s">
        <v>74</v>
      </c>
      <c r="X15" s="63" t="s">
        <v>75</v>
      </c>
      <c r="Y15" s="63" t="s">
        <v>82</v>
      </c>
      <c r="Z15" s="63" t="s">
        <v>83</v>
      </c>
    </row>
    <row r="16" spans="1:26" ht="15" customHeight="1">
      <c r="A16" s="225" t="s">
        <v>80</v>
      </c>
      <c r="B16" s="170"/>
      <c r="C16" s="163" t="str">
        <f>IF(B16="","","400")</f>
        <v/>
      </c>
      <c r="D16" s="172"/>
      <c r="E16" s="166" t="str">
        <f>IF(C16="","",VLOOKUP(B16,選手情報打ち込み男子!$1:$1048576,2,FALSE))</f>
        <v/>
      </c>
      <c r="F16" s="166" t="str">
        <f>IF(C16="","",VLOOKUP(B16,選手情報打ち込み男子!$1:$1048576,3,FALSE))</f>
        <v/>
      </c>
      <c r="G16" s="166" t="str">
        <f>IF(C16="","",VLOOKUP(B16,選手情報打ち込み男子!$1:$1048576,4,FALSE))</f>
        <v/>
      </c>
      <c r="H16" s="166" t="str">
        <f>IF(C16="","",VLOOKUP(B16,選手情報打ち込み男子!$1:$1048576,5,FALSE))</f>
        <v/>
      </c>
      <c r="I16" s="177" t="str">
        <f>IF(C16="","",VLOOKUP(B16,選手情報打ち込み男子!$1:$1048576,6,FALSE))</f>
        <v/>
      </c>
      <c r="K16" s="225" t="s">
        <v>81</v>
      </c>
      <c r="L16" s="174"/>
      <c r="M16" s="164" t="str">
        <f>IF(L16="","","800")</f>
        <v/>
      </c>
      <c r="N16" s="172"/>
      <c r="O16" s="165" t="str">
        <f>IF(M16="","",VLOOKUP(L16,選手情報打ち込み女子!$1:$1048576,2,FALSE))</f>
        <v/>
      </c>
      <c r="P16" s="165" t="str">
        <f>IF(M16="","",VLOOKUP(L16,選手情報打ち込み女子!$1:$1048576,3,FALSE))</f>
        <v/>
      </c>
      <c r="Q16" s="165" t="str">
        <f>IF(M16="","",VLOOKUP(L16,選手情報打ち込み女子!$1:$1048576,4,FALSE))</f>
        <v/>
      </c>
      <c r="R16" s="165" t="str">
        <f>IF(M16="","",VLOOKUP(L16,選手情報打ち込み女子!$1:$1048576,5,FALSE))</f>
        <v/>
      </c>
      <c r="S16" s="165" t="str">
        <f>IF(M16="","",VLOOKUP(L16,選手情報打ち込み女子!$1:$1048576,6,FALSE))</f>
        <v/>
      </c>
      <c r="W16" s="63" t="s">
        <v>78</v>
      </c>
      <c r="X16" s="63" t="s">
        <v>79</v>
      </c>
      <c r="Y16" s="63" t="s">
        <v>84</v>
      </c>
      <c r="Z16" s="63" t="s">
        <v>85</v>
      </c>
    </row>
    <row r="17" spans="1:24" ht="15" customHeight="1">
      <c r="A17" s="225" t="s">
        <v>80</v>
      </c>
      <c r="B17" s="170"/>
      <c r="C17" s="163" t="str">
        <f>IF(B17="","","400")</f>
        <v/>
      </c>
      <c r="D17" s="172"/>
      <c r="E17" s="166" t="str">
        <f>IF(C17="","",VLOOKUP(B17,選手情報打ち込み男子!$1:$1048576,2,FALSE))</f>
        <v/>
      </c>
      <c r="F17" s="166" t="str">
        <f>IF(C17="","",VLOOKUP(B17,選手情報打ち込み男子!$1:$1048576,3,FALSE))</f>
        <v/>
      </c>
      <c r="G17" s="166" t="str">
        <f>IF(C17="","",VLOOKUP(B17,選手情報打ち込み男子!$1:$1048576,4,FALSE))</f>
        <v/>
      </c>
      <c r="H17" s="166" t="str">
        <f>IF(C17="","",VLOOKUP(B17,選手情報打ち込み男子!$1:$1048576,5,FALSE))</f>
        <v/>
      </c>
      <c r="I17" s="177" t="str">
        <f>IF(C17="","",VLOOKUP(B17,選手情報打ち込み男子!$1:$1048576,6,FALSE))</f>
        <v/>
      </c>
      <c r="K17" s="225" t="s">
        <v>81</v>
      </c>
      <c r="L17" s="174"/>
      <c r="M17" s="164" t="str">
        <f>IF(L17="","","800")</f>
        <v/>
      </c>
      <c r="N17" s="172"/>
      <c r="O17" s="165" t="str">
        <f>IF(M17="","",VLOOKUP(L17,選手情報打ち込み女子!$1:$1048576,2,FALSE))</f>
        <v/>
      </c>
      <c r="P17" s="165" t="str">
        <f>IF(M17="","",VLOOKUP(L17,選手情報打ち込み女子!$1:$1048576,3,FALSE))</f>
        <v/>
      </c>
      <c r="Q17" s="165" t="str">
        <f>IF(M17="","",VLOOKUP(L17,選手情報打ち込み女子!$1:$1048576,4,FALSE))</f>
        <v/>
      </c>
      <c r="R17" s="165" t="str">
        <f>IF(M17="","",VLOOKUP(L17,選手情報打ち込み女子!$1:$1048576,5,FALSE))</f>
        <v/>
      </c>
      <c r="S17" s="165" t="str">
        <f>IF(M17="","",VLOOKUP(L17,選手情報打ち込み女子!$1:$1048576,6,FALSE))</f>
        <v/>
      </c>
      <c r="W17" s="63" t="s">
        <v>82</v>
      </c>
      <c r="X17" s="63" t="s">
        <v>83</v>
      </c>
    </row>
    <row r="18" spans="1:24" ht="15" customHeight="1">
      <c r="A18" s="225" t="s">
        <v>86</v>
      </c>
      <c r="B18" s="170"/>
      <c r="C18" s="163" t="str">
        <f>IF(B18="","","800")</f>
        <v/>
      </c>
      <c r="D18" s="172"/>
      <c r="E18" s="166" t="str">
        <f>IF(C18="","",VLOOKUP(B18,選手情報打ち込み男子!$1:$1048576,2,FALSE))</f>
        <v/>
      </c>
      <c r="F18" s="166" t="str">
        <f>IF(C18="","",VLOOKUP(B18,選手情報打ち込み男子!$1:$1048576,3,FALSE))</f>
        <v/>
      </c>
      <c r="G18" s="166" t="str">
        <f>IF(C18="","",VLOOKUP(B18,選手情報打ち込み男子!$1:$1048576,4,FALSE))</f>
        <v/>
      </c>
      <c r="H18" s="166" t="str">
        <f>IF(C18="","",VLOOKUP(B18,選手情報打ち込み男子!$1:$1048576,5,FALSE))</f>
        <v/>
      </c>
      <c r="I18" s="177" t="str">
        <f>IF(C18="","",VLOOKUP(B18,選手情報打ち込み男子!$1:$1048576,6,FALSE))</f>
        <v/>
      </c>
      <c r="K18" s="225" t="s">
        <v>87</v>
      </c>
      <c r="L18" s="174"/>
      <c r="M18" s="164" t="str">
        <f>IF(L18="","","1500")</f>
        <v/>
      </c>
      <c r="N18" s="172"/>
      <c r="O18" s="165" t="str">
        <f>IF(M18="","",VLOOKUP(L18,選手情報打ち込み女子!$1:$1048576,2,FALSE))</f>
        <v/>
      </c>
      <c r="P18" s="165" t="str">
        <f>IF(M18="","",VLOOKUP(L18,選手情報打ち込み女子!$1:$1048576,3,FALSE))</f>
        <v/>
      </c>
      <c r="Q18" s="165" t="str">
        <f>IF(M18="","",VLOOKUP(L18,選手情報打ち込み女子!$1:$1048576,4,FALSE))</f>
        <v/>
      </c>
      <c r="R18" s="165" t="str">
        <f>IF(M18="","",VLOOKUP(L18,選手情報打ち込み女子!$1:$1048576,5,FALSE))</f>
        <v/>
      </c>
      <c r="S18" s="165" t="str">
        <f>IF(M18="","",VLOOKUP(L18,選手情報打ち込み女子!$1:$1048576,6,FALSE))</f>
        <v/>
      </c>
      <c r="W18" s="63" t="s">
        <v>84</v>
      </c>
      <c r="X18" s="63" t="s">
        <v>85</v>
      </c>
    </row>
    <row r="19" spans="1:24" ht="15" customHeight="1">
      <c r="A19" s="225" t="s">
        <v>86</v>
      </c>
      <c r="B19" s="170"/>
      <c r="C19" s="163" t="str">
        <f>IF(B19="","","800")</f>
        <v/>
      </c>
      <c r="D19" s="172"/>
      <c r="E19" s="166" t="str">
        <f>IF(C19="","",VLOOKUP(B19,選手情報打ち込み男子!$1:$1048576,2,FALSE))</f>
        <v/>
      </c>
      <c r="F19" s="166" t="str">
        <f>IF(C19="","",VLOOKUP(B19,選手情報打ち込み男子!$1:$1048576,3,FALSE))</f>
        <v/>
      </c>
      <c r="G19" s="166" t="str">
        <f>IF(C19="","",VLOOKUP(B19,選手情報打ち込み男子!$1:$1048576,4,FALSE))</f>
        <v/>
      </c>
      <c r="H19" s="166" t="str">
        <f>IF(C19="","",VLOOKUP(B19,選手情報打ち込み男子!$1:$1048576,5,FALSE))</f>
        <v/>
      </c>
      <c r="I19" s="177" t="str">
        <f>IF(C19="","",VLOOKUP(B19,選手情報打ち込み男子!$1:$1048576,6,FALSE))</f>
        <v/>
      </c>
      <c r="K19" s="225" t="s">
        <v>87</v>
      </c>
      <c r="L19" s="174"/>
      <c r="M19" s="164" t="str">
        <f>IF(L19="","","1500")</f>
        <v/>
      </c>
      <c r="N19" s="172"/>
      <c r="O19" s="165" t="str">
        <f>IF(M19="","",VLOOKUP(L19,選手情報打ち込み女子!$1:$1048576,2,FALSE))</f>
        <v/>
      </c>
      <c r="P19" s="165" t="str">
        <f>IF(M19="","",VLOOKUP(L19,選手情報打ち込み女子!$1:$1048576,3,FALSE))</f>
        <v/>
      </c>
      <c r="Q19" s="165" t="str">
        <f>IF(M19="","",VLOOKUP(L19,選手情報打ち込み女子!$1:$1048576,4,FALSE))</f>
        <v/>
      </c>
      <c r="R19" s="165" t="str">
        <f>IF(M19="","",VLOOKUP(L19,選手情報打ち込み女子!$1:$1048576,5,FALSE))</f>
        <v/>
      </c>
      <c r="S19" s="165" t="str">
        <f>IF(M19="","",VLOOKUP(L19,選手情報打ち込み女子!$1:$1048576,6,FALSE))</f>
        <v/>
      </c>
    </row>
    <row r="20" spans="1:24" ht="15" customHeight="1">
      <c r="A20" s="225" t="s">
        <v>86</v>
      </c>
      <c r="B20" s="170"/>
      <c r="C20" s="163" t="str">
        <f>IF(B20="","","800")</f>
        <v/>
      </c>
      <c r="D20" s="172"/>
      <c r="E20" s="166" t="str">
        <f>IF(C20="","",VLOOKUP(B20,選手情報打ち込み男子!$1:$1048576,2,FALSE))</f>
        <v/>
      </c>
      <c r="F20" s="166" t="str">
        <f>IF(C20="","",VLOOKUP(B20,選手情報打ち込み男子!$1:$1048576,3,FALSE))</f>
        <v/>
      </c>
      <c r="G20" s="166" t="str">
        <f>IF(C20="","",VLOOKUP(B20,選手情報打ち込み男子!$1:$1048576,4,FALSE))</f>
        <v/>
      </c>
      <c r="H20" s="166" t="str">
        <f>IF(C20="","",VLOOKUP(B20,選手情報打ち込み男子!$1:$1048576,5,FALSE))</f>
        <v/>
      </c>
      <c r="I20" s="177" t="str">
        <f>IF(C20="","",VLOOKUP(B20,選手情報打ち込み男子!$1:$1048576,6,FALSE))</f>
        <v/>
      </c>
      <c r="K20" s="225" t="s">
        <v>87</v>
      </c>
      <c r="L20" s="174"/>
      <c r="M20" s="164" t="str">
        <f>IF(L20="","","1500")</f>
        <v/>
      </c>
      <c r="N20" s="172"/>
      <c r="O20" s="165" t="str">
        <f>IF(M20="","",VLOOKUP(L20,選手情報打ち込み女子!$1:$1048576,2,FALSE))</f>
        <v/>
      </c>
      <c r="P20" s="165" t="str">
        <f>IF(M20="","",VLOOKUP(L20,選手情報打ち込み女子!$1:$1048576,3,FALSE))</f>
        <v/>
      </c>
      <c r="Q20" s="165" t="str">
        <f>IF(M20="","",VLOOKUP(L20,選手情報打ち込み女子!$1:$1048576,4,FALSE))</f>
        <v/>
      </c>
      <c r="R20" s="165" t="str">
        <f>IF(M20="","",VLOOKUP(L20,選手情報打ち込み女子!$1:$1048576,5,FALSE))</f>
        <v/>
      </c>
      <c r="S20" s="165" t="str">
        <f>IF(M20="","",VLOOKUP(L20,選手情報打ち込み女子!$1:$1048576,6,FALSE))</f>
        <v/>
      </c>
    </row>
    <row r="21" spans="1:24" ht="15" customHeight="1">
      <c r="A21" s="225" t="s">
        <v>88</v>
      </c>
      <c r="B21" s="170"/>
      <c r="C21" s="163" t="str">
        <f>IF(B21="","","1500")</f>
        <v/>
      </c>
      <c r="D21" s="172"/>
      <c r="E21" s="166" t="str">
        <f>IF(C21="","",VLOOKUP(B21,選手情報打ち込み男子!$1:$1048576,2,FALSE))</f>
        <v/>
      </c>
      <c r="F21" s="166" t="str">
        <f>IF(C21="","",VLOOKUP(B21,選手情報打ち込み男子!$1:$1048576,3,FALSE))</f>
        <v/>
      </c>
      <c r="G21" s="166" t="str">
        <f>IF(C21="","",VLOOKUP(B21,選手情報打ち込み男子!$1:$1048576,4,FALSE))</f>
        <v/>
      </c>
      <c r="H21" s="166" t="str">
        <f>IF(C21="","",VLOOKUP(B21,選手情報打ち込み男子!$1:$1048576,5,FALSE))</f>
        <v/>
      </c>
      <c r="I21" s="177" t="str">
        <f>IF(C21="","",VLOOKUP(B21,選手情報打ち込み男子!$1:$1048576,6,FALSE))</f>
        <v/>
      </c>
      <c r="K21" s="225" t="s">
        <v>89</v>
      </c>
      <c r="L21" s="174"/>
      <c r="M21" s="164" t="str">
        <f>IF(L21="","","100H")</f>
        <v/>
      </c>
      <c r="N21" s="172"/>
      <c r="O21" s="165" t="str">
        <f>IF(M21="","",VLOOKUP(L21,選手情報打ち込み女子!$1:$1048576,2,FALSE))</f>
        <v/>
      </c>
      <c r="P21" s="165" t="str">
        <f>IF(M21="","",VLOOKUP(L21,選手情報打ち込み女子!$1:$1048576,3,FALSE))</f>
        <v/>
      </c>
      <c r="Q21" s="165" t="str">
        <f>IF(M21="","",VLOOKUP(L21,選手情報打ち込み女子!$1:$1048576,4,FALSE))</f>
        <v/>
      </c>
      <c r="R21" s="165" t="str">
        <f>IF(M21="","",VLOOKUP(L21,選手情報打ち込み女子!$1:$1048576,5,FALSE))</f>
        <v/>
      </c>
      <c r="S21" s="165" t="str">
        <f>IF(M21="","",VLOOKUP(L21,選手情報打ち込み女子!$1:$1048576,6,FALSE))</f>
        <v/>
      </c>
    </row>
    <row r="22" spans="1:24" ht="15" customHeight="1">
      <c r="A22" s="225" t="s">
        <v>88</v>
      </c>
      <c r="B22" s="170"/>
      <c r="C22" s="163" t="str">
        <f>IF(B22="","","1500")</f>
        <v/>
      </c>
      <c r="D22" s="172"/>
      <c r="E22" s="166" t="str">
        <f>IF(C22="","",VLOOKUP(B22,選手情報打ち込み男子!$1:$1048576,2,FALSE))</f>
        <v/>
      </c>
      <c r="F22" s="166" t="str">
        <f>IF(C22="","",VLOOKUP(B22,選手情報打ち込み男子!$1:$1048576,3,FALSE))</f>
        <v/>
      </c>
      <c r="G22" s="166" t="str">
        <f>IF(C22="","",VLOOKUP(B22,選手情報打ち込み男子!$1:$1048576,4,FALSE))</f>
        <v/>
      </c>
      <c r="H22" s="166" t="str">
        <f>IF(C22="","",VLOOKUP(B22,選手情報打ち込み男子!$1:$1048576,5,FALSE))</f>
        <v/>
      </c>
      <c r="I22" s="177" t="str">
        <f>IF(C22="","",VLOOKUP(B22,選手情報打ち込み男子!$1:$1048576,6,FALSE))</f>
        <v/>
      </c>
      <c r="K22" s="225" t="s">
        <v>89</v>
      </c>
      <c r="L22" s="174"/>
      <c r="M22" s="164" t="str">
        <f t="shared" ref="M22:M23" si="2">IF(L22="","","100H")</f>
        <v/>
      </c>
      <c r="N22" s="172"/>
      <c r="O22" s="165" t="str">
        <f>IF(M22="","",VLOOKUP(L22,選手情報打ち込み女子!$1:$1048576,2,FALSE))</f>
        <v/>
      </c>
      <c r="P22" s="165" t="str">
        <f>IF(M22="","",VLOOKUP(L22,選手情報打ち込み女子!$1:$1048576,3,FALSE))</f>
        <v/>
      </c>
      <c r="Q22" s="165" t="str">
        <f>IF(M22="","",VLOOKUP(L22,選手情報打ち込み女子!$1:$1048576,4,FALSE))</f>
        <v/>
      </c>
      <c r="R22" s="165" t="str">
        <f>IF(M22="","",VLOOKUP(L22,選手情報打ち込み女子!$1:$1048576,5,FALSE))</f>
        <v/>
      </c>
      <c r="S22" s="165" t="str">
        <f>IF(M22="","",VLOOKUP(L22,選手情報打ち込み女子!$1:$1048576,6,FALSE))</f>
        <v/>
      </c>
    </row>
    <row r="23" spans="1:24" ht="15" customHeight="1">
      <c r="A23" s="225" t="s">
        <v>88</v>
      </c>
      <c r="B23" s="170"/>
      <c r="C23" s="163" t="str">
        <f>IF(B23="","","1500")</f>
        <v/>
      </c>
      <c r="D23" s="172"/>
      <c r="E23" s="166" t="str">
        <f>IF(C23="","",VLOOKUP(B23,選手情報打ち込み男子!$1:$1048576,2,FALSE))</f>
        <v/>
      </c>
      <c r="F23" s="166" t="str">
        <f>IF(C23="","",VLOOKUP(B23,選手情報打ち込み男子!$1:$1048576,3,FALSE))</f>
        <v/>
      </c>
      <c r="G23" s="166" t="str">
        <f>IF(C23="","",VLOOKUP(B23,選手情報打ち込み男子!$1:$1048576,4,FALSE))</f>
        <v/>
      </c>
      <c r="H23" s="166" t="str">
        <f>IF(C23="","",VLOOKUP(B23,選手情報打ち込み男子!$1:$1048576,5,FALSE))</f>
        <v/>
      </c>
      <c r="I23" s="177" t="str">
        <f>IF(C23="","",VLOOKUP(B23,選手情報打ち込み男子!$1:$1048576,6,FALSE))</f>
        <v/>
      </c>
      <c r="K23" s="225" t="s">
        <v>89</v>
      </c>
      <c r="L23" s="174"/>
      <c r="M23" s="164" t="str">
        <f t="shared" si="2"/>
        <v/>
      </c>
      <c r="N23" s="172"/>
      <c r="O23" s="165" t="str">
        <f>IF(M23="","",VLOOKUP(L23,選手情報打ち込み女子!$1:$1048576,2,FALSE))</f>
        <v/>
      </c>
      <c r="P23" s="165" t="str">
        <f>IF(M23="","",VLOOKUP(L23,選手情報打ち込み女子!$1:$1048576,3,FALSE))</f>
        <v/>
      </c>
      <c r="Q23" s="165" t="str">
        <f>IF(M23="","",VLOOKUP(L23,選手情報打ち込み女子!$1:$1048576,4,FALSE))</f>
        <v/>
      </c>
      <c r="R23" s="165" t="str">
        <f>IF(M23="","",VLOOKUP(L23,選手情報打ち込み女子!$1:$1048576,5,FALSE))</f>
        <v/>
      </c>
      <c r="S23" s="165" t="str">
        <f>IF(M23="","",VLOOKUP(L23,選手情報打ち込み女子!$1:$1048576,6,FALSE))</f>
        <v/>
      </c>
    </row>
    <row r="24" spans="1:24" ht="15" customHeight="1">
      <c r="A24" s="225" t="s">
        <v>90</v>
      </c>
      <c r="B24" s="170"/>
      <c r="C24" s="163" t="str">
        <f>IF(B24="","","3000")</f>
        <v/>
      </c>
      <c r="D24" s="172"/>
      <c r="E24" s="166" t="str">
        <f>IF(C24="","",VLOOKUP(B24,選手情報打ち込み男子!$1:$1048576,2,FALSE))</f>
        <v/>
      </c>
      <c r="F24" s="166" t="str">
        <f>IF(C24="","",VLOOKUP(B24,選手情報打ち込み男子!$1:$1048576,3,FALSE))</f>
        <v/>
      </c>
      <c r="G24" s="166" t="str">
        <f>IF(C24="","",VLOOKUP(B24,選手情報打ち込み男子!$1:$1048576,4,FALSE))</f>
        <v/>
      </c>
      <c r="H24" s="166" t="str">
        <f>IF(C24="","",VLOOKUP(B24,選手情報打ち込み男子!$1:$1048576,5,FALSE))</f>
        <v/>
      </c>
      <c r="I24" s="177" t="str">
        <f>IF(C24="","",VLOOKUP(B24,選手情報打ち込み男子!$1:$1048576,6,FALSE))</f>
        <v/>
      </c>
      <c r="K24" s="225" t="s">
        <v>91</v>
      </c>
      <c r="L24" s="174"/>
      <c r="M24" s="164" t="str">
        <f t="shared" ref="M24:M29" si="3">IF(L24="","","400R")</f>
        <v/>
      </c>
      <c r="N24" s="172"/>
      <c r="O24" s="165" t="str">
        <f>IF(M24="","",VLOOKUP(L24,選手情報打ち込み女子!$1:$1048576,2,FALSE))</f>
        <v/>
      </c>
      <c r="P24" s="165" t="str">
        <f>IF(M24="","",VLOOKUP(L24,選手情報打ち込み女子!$1:$1048576,3,FALSE))</f>
        <v/>
      </c>
      <c r="Q24" s="165" t="str">
        <f>IF(M24="","",VLOOKUP(L24,選手情報打ち込み女子!$1:$1048576,4,FALSE))</f>
        <v/>
      </c>
      <c r="R24" s="165" t="str">
        <f>IF(M24="","",VLOOKUP(L24,選手情報打ち込み女子!$1:$1048576,5,FALSE))</f>
        <v/>
      </c>
      <c r="S24" s="165" t="str">
        <f>IF(M24="","",VLOOKUP(L24,選手情報打ち込み女子!$1:$1048576,6,FALSE))</f>
        <v/>
      </c>
    </row>
    <row r="25" spans="1:24" ht="15" customHeight="1">
      <c r="A25" s="225" t="s">
        <v>90</v>
      </c>
      <c r="B25" s="170"/>
      <c r="C25" s="163" t="str">
        <f>IF(B25="","","3000")</f>
        <v/>
      </c>
      <c r="D25" s="172"/>
      <c r="E25" s="166" t="str">
        <f>IF(C25="","",VLOOKUP(B25,選手情報打ち込み男子!$1:$1048576,2,FALSE))</f>
        <v/>
      </c>
      <c r="F25" s="166" t="str">
        <f>IF(C25="","",VLOOKUP(B25,選手情報打ち込み男子!$1:$1048576,3,FALSE))</f>
        <v/>
      </c>
      <c r="G25" s="166" t="str">
        <f>IF(C25="","",VLOOKUP(B25,選手情報打ち込み男子!$1:$1048576,4,FALSE))</f>
        <v/>
      </c>
      <c r="H25" s="166" t="str">
        <f>IF(C25="","",VLOOKUP(B25,選手情報打ち込み男子!$1:$1048576,5,FALSE))</f>
        <v/>
      </c>
      <c r="I25" s="177" t="str">
        <f>IF(C25="","",VLOOKUP(B25,選手情報打ち込み男子!$1:$1048576,6,FALSE))</f>
        <v/>
      </c>
      <c r="K25" s="225" t="s">
        <v>91</v>
      </c>
      <c r="L25" s="174"/>
      <c r="M25" s="164" t="str">
        <f t="shared" si="3"/>
        <v/>
      </c>
      <c r="N25" s="172"/>
      <c r="O25" s="165" t="str">
        <f>IF(M25="","",VLOOKUP(L25,選手情報打ち込み女子!$1:$1048576,2,FALSE))</f>
        <v/>
      </c>
      <c r="P25" s="165" t="str">
        <f>IF(M25="","",VLOOKUP(L25,選手情報打ち込み女子!$1:$1048576,3,FALSE))</f>
        <v/>
      </c>
      <c r="Q25" s="165" t="str">
        <f>IF(M25="","",VLOOKUP(L25,選手情報打ち込み女子!$1:$1048576,4,FALSE))</f>
        <v/>
      </c>
      <c r="R25" s="165" t="str">
        <f>IF(M25="","",VLOOKUP(L25,選手情報打ち込み女子!$1:$1048576,5,FALSE))</f>
        <v/>
      </c>
      <c r="S25" s="165" t="str">
        <f>IF(M25="","",VLOOKUP(L25,選手情報打ち込み女子!$1:$1048576,6,FALSE))</f>
        <v/>
      </c>
    </row>
    <row r="26" spans="1:24" ht="15" customHeight="1">
      <c r="A26" s="225" t="s">
        <v>90</v>
      </c>
      <c r="B26" s="170"/>
      <c r="C26" s="163" t="str">
        <f>IF(B26="","","3000")</f>
        <v/>
      </c>
      <c r="D26" s="172"/>
      <c r="E26" s="166" t="str">
        <f>IF(C26="","",VLOOKUP(B26,選手情報打ち込み男子!$1:$1048576,2,FALSE))</f>
        <v/>
      </c>
      <c r="F26" s="166" t="str">
        <f>IF(C26="","",VLOOKUP(B26,選手情報打ち込み男子!$1:$1048576,3,FALSE))</f>
        <v/>
      </c>
      <c r="G26" s="166" t="str">
        <f>IF(C26="","",VLOOKUP(B26,選手情報打ち込み男子!$1:$1048576,4,FALSE))</f>
        <v/>
      </c>
      <c r="H26" s="166" t="str">
        <f>IF(C26="","",VLOOKUP(B26,選手情報打ち込み男子!$1:$1048576,5,FALSE))</f>
        <v/>
      </c>
      <c r="I26" s="177" t="str">
        <f>IF(C26="","",VLOOKUP(B26,選手情報打ち込み男子!$1:$1048576,6,FALSE))</f>
        <v/>
      </c>
      <c r="K26" s="225" t="s">
        <v>91</v>
      </c>
      <c r="L26" s="174"/>
      <c r="M26" s="164" t="str">
        <f t="shared" si="3"/>
        <v/>
      </c>
      <c r="N26" s="172"/>
      <c r="O26" s="165" t="str">
        <f>IF(M26="","",VLOOKUP(L26,選手情報打ち込み女子!$1:$1048576,2,FALSE))</f>
        <v/>
      </c>
      <c r="P26" s="165" t="str">
        <f>IF(M26="","",VLOOKUP(L26,選手情報打ち込み女子!$1:$1048576,3,FALSE))</f>
        <v/>
      </c>
      <c r="Q26" s="165" t="str">
        <f>IF(M26="","",VLOOKUP(L26,選手情報打ち込み女子!$1:$1048576,4,FALSE))</f>
        <v/>
      </c>
      <c r="R26" s="165" t="str">
        <f>IF(M26="","",VLOOKUP(L26,選手情報打ち込み女子!$1:$1048576,5,FALSE))</f>
        <v/>
      </c>
      <c r="S26" s="165" t="str">
        <f>IF(M26="","",VLOOKUP(L26,選手情報打ち込み女子!$1:$1048576,6,FALSE))</f>
        <v/>
      </c>
    </row>
    <row r="27" spans="1:24" ht="15" customHeight="1">
      <c r="A27" s="225" t="s">
        <v>92</v>
      </c>
      <c r="B27" s="170"/>
      <c r="C27" s="163" t="str">
        <f>IF(B27="","","110H")</f>
        <v/>
      </c>
      <c r="D27" s="172"/>
      <c r="E27" s="166" t="str">
        <f>IF(C27="","",VLOOKUP(B27,選手情報打ち込み男子!$1:$1048576,2,FALSE))</f>
        <v/>
      </c>
      <c r="F27" s="166" t="str">
        <f>IF(C27="","",VLOOKUP(B27,選手情報打ち込み男子!$1:$1048576,3,FALSE))</f>
        <v/>
      </c>
      <c r="G27" s="166" t="str">
        <f>IF(C27="","",VLOOKUP(B27,選手情報打ち込み男子!$1:$1048576,4,FALSE))</f>
        <v/>
      </c>
      <c r="H27" s="166" t="str">
        <f>IF(C27="","",VLOOKUP(B27,選手情報打ち込み男子!$1:$1048576,5,FALSE))</f>
        <v/>
      </c>
      <c r="I27" s="177" t="str">
        <f>IF(C27="","",VLOOKUP(B27,選手情報打ち込み男子!$1:$1048576,6,FALSE))</f>
        <v/>
      </c>
      <c r="K27" s="225" t="s">
        <v>91</v>
      </c>
      <c r="L27" s="174"/>
      <c r="M27" s="164" t="str">
        <f t="shared" si="3"/>
        <v/>
      </c>
      <c r="N27" s="172"/>
      <c r="O27" s="165" t="str">
        <f>IF(M27="","",VLOOKUP(L27,選手情報打ち込み女子!$1:$1048576,2,FALSE))</f>
        <v/>
      </c>
      <c r="P27" s="165" t="str">
        <f>IF(M27="","",VLOOKUP(L27,選手情報打ち込み女子!$1:$1048576,3,FALSE))</f>
        <v/>
      </c>
      <c r="Q27" s="165" t="str">
        <f>IF(M27="","",VLOOKUP(L27,選手情報打ち込み女子!$1:$1048576,4,FALSE))</f>
        <v/>
      </c>
      <c r="R27" s="165" t="str">
        <f>IF(M27="","",VLOOKUP(L27,選手情報打ち込み女子!$1:$1048576,5,FALSE))</f>
        <v/>
      </c>
      <c r="S27" s="165" t="str">
        <f>IF(M27="","",VLOOKUP(L27,選手情報打ち込み女子!$1:$1048576,6,FALSE))</f>
        <v/>
      </c>
    </row>
    <row r="28" spans="1:24" ht="15" customHeight="1">
      <c r="A28" s="225" t="s">
        <v>92</v>
      </c>
      <c r="B28" s="170"/>
      <c r="C28" s="163" t="str">
        <f>IF(B28="","","110H")</f>
        <v/>
      </c>
      <c r="D28" s="172"/>
      <c r="E28" s="166" t="str">
        <f>IF(C28="","",VLOOKUP(B28,選手情報打ち込み男子!$1:$1048576,2,FALSE))</f>
        <v/>
      </c>
      <c r="F28" s="166" t="str">
        <f>IF(C28="","",VLOOKUP(B28,選手情報打ち込み男子!$1:$1048576,3,FALSE))</f>
        <v/>
      </c>
      <c r="G28" s="166" t="str">
        <f>IF(C28="","",VLOOKUP(B28,選手情報打ち込み男子!$1:$1048576,4,FALSE))</f>
        <v/>
      </c>
      <c r="H28" s="166" t="str">
        <f>IF(C28="","",VLOOKUP(B28,選手情報打ち込み男子!$1:$1048576,5,FALSE))</f>
        <v/>
      </c>
      <c r="I28" s="177" t="str">
        <f>IF(C28="","",VLOOKUP(B28,選手情報打ち込み男子!$1:$1048576,6,FALSE))</f>
        <v/>
      </c>
      <c r="K28" s="225" t="s">
        <v>91</v>
      </c>
      <c r="L28" s="174"/>
      <c r="M28" s="164" t="str">
        <f t="shared" si="3"/>
        <v/>
      </c>
      <c r="N28" s="172"/>
      <c r="O28" s="165" t="str">
        <f>IF(M28="","",VLOOKUP(L28,選手情報打ち込み女子!$1:$1048576,2,FALSE))</f>
        <v/>
      </c>
      <c r="P28" s="165" t="str">
        <f>IF(M28="","",VLOOKUP(L28,選手情報打ち込み女子!$1:$1048576,3,FALSE))</f>
        <v/>
      </c>
      <c r="Q28" s="165" t="str">
        <f>IF(M28="","",VLOOKUP(L28,選手情報打ち込み女子!$1:$1048576,4,FALSE))</f>
        <v/>
      </c>
      <c r="R28" s="165" t="str">
        <f>IF(M28="","",VLOOKUP(L28,選手情報打ち込み女子!$1:$1048576,5,FALSE))</f>
        <v/>
      </c>
      <c r="S28" s="165" t="str">
        <f>IF(M28="","",VLOOKUP(L28,選手情報打ち込み女子!$1:$1048576,6,FALSE))</f>
        <v/>
      </c>
    </row>
    <row r="29" spans="1:24" ht="15" customHeight="1">
      <c r="A29" s="225" t="s">
        <v>92</v>
      </c>
      <c r="B29" s="170"/>
      <c r="C29" s="163" t="str">
        <f>IF(B29="","","110H")</f>
        <v/>
      </c>
      <c r="D29" s="172"/>
      <c r="E29" s="166" t="str">
        <f>IF(C29="","",VLOOKUP(B29,選手情報打ち込み男子!$1:$1048576,2,FALSE))</f>
        <v/>
      </c>
      <c r="F29" s="166" t="str">
        <f>IF(C29="","",VLOOKUP(B29,選手情報打ち込み男子!$1:$1048576,3,FALSE))</f>
        <v/>
      </c>
      <c r="G29" s="166" t="str">
        <f>IF(C29="","",VLOOKUP(B29,選手情報打ち込み男子!$1:$1048576,4,FALSE))</f>
        <v/>
      </c>
      <c r="H29" s="166" t="str">
        <f>IF(C29="","",VLOOKUP(B29,選手情報打ち込み男子!$1:$1048576,5,FALSE))</f>
        <v/>
      </c>
      <c r="I29" s="177" t="str">
        <f>IF(C29="","",VLOOKUP(B29,選手情報打ち込み男子!$1:$1048576,6,FALSE))</f>
        <v/>
      </c>
      <c r="K29" s="225" t="s">
        <v>91</v>
      </c>
      <c r="L29" s="174"/>
      <c r="M29" s="164" t="str">
        <f t="shared" si="3"/>
        <v/>
      </c>
      <c r="N29" s="172"/>
      <c r="O29" s="165" t="str">
        <f>IF(M29="","",VLOOKUP(L29,選手情報打ち込み女子!$1:$1048576,2,FALSE))</f>
        <v/>
      </c>
      <c r="P29" s="165" t="str">
        <f>IF(M29="","",VLOOKUP(L29,選手情報打ち込み女子!$1:$1048576,3,FALSE))</f>
        <v/>
      </c>
      <c r="Q29" s="165" t="str">
        <f>IF(M29="","",VLOOKUP(L29,選手情報打ち込み女子!$1:$1048576,4,FALSE))</f>
        <v/>
      </c>
      <c r="R29" s="165" t="str">
        <f>IF(M29="","",VLOOKUP(L29,選手情報打ち込み女子!$1:$1048576,5,FALSE))</f>
        <v/>
      </c>
      <c r="S29" s="165" t="str">
        <f>IF(M29="","",VLOOKUP(L29,選手情報打ち込み女子!$1:$1048576,6,FALSE))</f>
        <v/>
      </c>
    </row>
    <row r="30" spans="1:24" ht="15" customHeight="1">
      <c r="A30" s="225" t="s">
        <v>93</v>
      </c>
      <c r="B30" s="170"/>
      <c r="C30" s="163" t="str">
        <f t="shared" ref="C30:C35" si="4">IF(B30="","","400R")</f>
        <v/>
      </c>
      <c r="D30" s="172"/>
      <c r="E30" s="166" t="str">
        <f>IF(C30="","",VLOOKUP(B30,選手情報打ち込み男子!$1:$1048576,2,FALSE))</f>
        <v/>
      </c>
      <c r="F30" s="166" t="str">
        <f>IF(C30="","",VLOOKUP(B30,選手情報打ち込み男子!$1:$1048576,3,FALSE))</f>
        <v/>
      </c>
      <c r="G30" s="166" t="str">
        <f>IF(C30="","",VLOOKUP(B30,選手情報打ち込み男子!$1:$1048576,4,FALSE))</f>
        <v/>
      </c>
      <c r="H30" s="166" t="str">
        <f>IF(C30="","",VLOOKUP(B30,選手情報打ち込み男子!$1:$1048576,5,FALSE))</f>
        <v/>
      </c>
      <c r="I30" s="177" t="str">
        <f>IF(C30="","",VLOOKUP(B30,選手情報打ち込み男子!$1:$1048576,6,FALSE))</f>
        <v/>
      </c>
      <c r="K30" s="225" t="s">
        <v>94</v>
      </c>
      <c r="L30" s="174"/>
      <c r="M30" s="164" t="str">
        <f>IF(L30="","","HJ")</f>
        <v/>
      </c>
      <c r="N30" s="172"/>
      <c r="O30" s="165" t="str">
        <f>IF(M30="","",VLOOKUP(L30,選手情報打ち込み女子!$1:$1048576,2,FALSE))</f>
        <v/>
      </c>
      <c r="P30" s="165" t="str">
        <f>IF(M30="","",VLOOKUP(L30,選手情報打ち込み女子!$1:$1048576,3,FALSE))</f>
        <v/>
      </c>
      <c r="Q30" s="165" t="str">
        <f>IF(M30="","",VLOOKUP(L30,選手情報打ち込み女子!$1:$1048576,4,FALSE))</f>
        <v/>
      </c>
      <c r="R30" s="165" t="str">
        <f>IF(M30="","",VLOOKUP(L30,選手情報打ち込み女子!$1:$1048576,5,FALSE))</f>
        <v/>
      </c>
      <c r="S30" s="165" t="str">
        <f>IF(M30="","",VLOOKUP(L30,選手情報打ち込み女子!$1:$1048576,6,FALSE))</f>
        <v/>
      </c>
    </row>
    <row r="31" spans="1:24" ht="15" customHeight="1">
      <c r="A31" s="225" t="s">
        <v>93</v>
      </c>
      <c r="B31" s="170"/>
      <c r="C31" s="163" t="str">
        <f t="shared" si="4"/>
        <v/>
      </c>
      <c r="D31" s="172"/>
      <c r="E31" s="166" t="str">
        <f>IF(C31="","",VLOOKUP(B31,選手情報打ち込み男子!$1:$1048576,2,FALSE))</f>
        <v/>
      </c>
      <c r="F31" s="166" t="str">
        <f>IF(C31="","",VLOOKUP(B31,選手情報打ち込み男子!$1:$1048576,3,FALSE))</f>
        <v/>
      </c>
      <c r="G31" s="166" t="str">
        <f>IF(C31="","",VLOOKUP(B31,選手情報打ち込み男子!$1:$1048576,4,FALSE))</f>
        <v/>
      </c>
      <c r="H31" s="166" t="str">
        <f>IF(C31="","",VLOOKUP(B31,選手情報打ち込み男子!$1:$1048576,5,FALSE))</f>
        <v/>
      </c>
      <c r="I31" s="177" t="str">
        <f>IF(C31="","",VLOOKUP(B31,選手情報打ち込み男子!$1:$1048576,6,FALSE))</f>
        <v/>
      </c>
      <c r="K31" s="225" t="s">
        <v>94</v>
      </c>
      <c r="L31" s="174"/>
      <c r="M31" s="164" t="str">
        <f>IF(L31="","","HJ")</f>
        <v/>
      </c>
      <c r="N31" s="172"/>
      <c r="O31" s="165" t="str">
        <f>IF(M31="","",VLOOKUP(L31,選手情報打ち込み女子!$1:$1048576,2,FALSE))</f>
        <v/>
      </c>
      <c r="P31" s="165" t="str">
        <f>IF(M31="","",VLOOKUP(L31,選手情報打ち込み女子!$1:$1048576,3,FALSE))</f>
        <v/>
      </c>
      <c r="Q31" s="165" t="str">
        <f>IF(M31="","",VLOOKUP(L31,選手情報打ち込み女子!$1:$1048576,4,FALSE))</f>
        <v/>
      </c>
      <c r="R31" s="165" t="str">
        <f>IF(M31="","",VLOOKUP(L31,選手情報打ち込み女子!$1:$1048576,5,FALSE))</f>
        <v/>
      </c>
      <c r="S31" s="165" t="str">
        <f>IF(M31="","",VLOOKUP(L31,選手情報打ち込み女子!$1:$1048576,6,FALSE))</f>
        <v/>
      </c>
    </row>
    <row r="32" spans="1:24" ht="15" customHeight="1">
      <c r="A32" s="225" t="s">
        <v>93</v>
      </c>
      <c r="B32" s="170"/>
      <c r="C32" s="163" t="str">
        <f t="shared" si="4"/>
        <v/>
      </c>
      <c r="D32" s="172"/>
      <c r="E32" s="166" t="str">
        <f>IF(C32="","",VLOOKUP(B32,選手情報打ち込み男子!$1:$1048576,2,FALSE))</f>
        <v/>
      </c>
      <c r="F32" s="166" t="str">
        <f>IF(C32="","",VLOOKUP(B32,選手情報打ち込み男子!$1:$1048576,3,FALSE))</f>
        <v/>
      </c>
      <c r="G32" s="166" t="str">
        <f>IF(C32="","",VLOOKUP(B32,選手情報打ち込み男子!$1:$1048576,4,FALSE))</f>
        <v/>
      </c>
      <c r="H32" s="166" t="str">
        <f>IF(C32="","",VLOOKUP(B32,選手情報打ち込み男子!$1:$1048576,5,FALSE))</f>
        <v/>
      </c>
      <c r="I32" s="177" t="str">
        <f>IF(C32="","",VLOOKUP(B32,選手情報打ち込み男子!$1:$1048576,6,FALSE))</f>
        <v/>
      </c>
      <c r="K32" s="225" t="s">
        <v>95</v>
      </c>
      <c r="L32" s="174"/>
      <c r="M32" s="164" t="str">
        <f>IF(L32="","","PV")</f>
        <v/>
      </c>
      <c r="N32" s="172"/>
      <c r="O32" s="165" t="str">
        <f>IF(M32="","",VLOOKUP(L32,選手情報打ち込み女子!$1:$1048576,2,FALSE))</f>
        <v/>
      </c>
      <c r="P32" s="165" t="str">
        <f>IF(M32="","",VLOOKUP(L32,選手情報打ち込み女子!$1:$1048576,3,FALSE))</f>
        <v/>
      </c>
      <c r="Q32" s="165" t="str">
        <f>IF(M32="","",VLOOKUP(L32,選手情報打ち込み女子!$1:$1048576,4,FALSE))</f>
        <v/>
      </c>
      <c r="R32" s="165" t="str">
        <f>IF(M32="","",VLOOKUP(L32,選手情報打ち込み女子!$1:$1048576,5,FALSE))</f>
        <v/>
      </c>
      <c r="S32" s="165" t="str">
        <f>IF(M32="","",VLOOKUP(L32,選手情報打ち込み女子!$1:$1048576,6,FALSE))</f>
        <v/>
      </c>
    </row>
    <row r="33" spans="1:19" ht="15" customHeight="1">
      <c r="A33" s="225" t="s">
        <v>93</v>
      </c>
      <c r="B33" s="170"/>
      <c r="C33" s="163" t="str">
        <f t="shared" si="4"/>
        <v/>
      </c>
      <c r="D33" s="172"/>
      <c r="E33" s="166" t="str">
        <f>IF(C33="","",VLOOKUP(B33,選手情報打ち込み男子!$1:$1048576,2,FALSE))</f>
        <v/>
      </c>
      <c r="F33" s="166" t="str">
        <f>IF(C33="","",VLOOKUP(B33,選手情報打ち込み男子!$1:$1048576,3,FALSE))</f>
        <v/>
      </c>
      <c r="G33" s="166" t="str">
        <f>IF(C33="","",VLOOKUP(B33,選手情報打ち込み男子!$1:$1048576,4,FALSE))</f>
        <v/>
      </c>
      <c r="H33" s="166" t="str">
        <f>IF(C33="","",VLOOKUP(B33,選手情報打ち込み男子!$1:$1048576,5,FALSE))</f>
        <v/>
      </c>
      <c r="I33" s="177" t="str">
        <f>IF(C33="","",VLOOKUP(B33,選手情報打ち込み男子!$1:$1048576,6,FALSE))</f>
        <v/>
      </c>
      <c r="K33" s="225" t="s">
        <v>95</v>
      </c>
      <c r="L33" s="174"/>
      <c r="M33" s="164" t="str">
        <f>IF(L33="","","PV")</f>
        <v/>
      </c>
      <c r="N33" s="172"/>
      <c r="O33" s="165" t="str">
        <f>IF(M33="","",VLOOKUP(L33,選手情報打ち込み女子!$1:$1048576,2,FALSE))</f>
        <v/>
      </c>
      <c r="P33" s="165" t="str">
        <f>IF(M33="","",VLOOKUP(L33,選手情報打ち込み女子!$1:$1048576,3,FALSE))</f>
        <v/>
      </c>
      <c r="Q33" s="165" t="str">
        <f>IF(M33="","",VLOOKUP(L33,選手情報打ち込み女子!$1:$1048576,4,FALSE))</f>
        <v/>
      </c>
      <c r="R33" s="165" t="str">
        <f>IF(M33="","",VLOOKUP(L33,選手情報打ち込み女子!$1:$1048576,5,FALSE))</f>
        <v/>
      </c>
      <c r="S33" s="165" t="str">
        <f>IF(M33="","",VLOOKUP(L33,選手情報打ち込み女子!$1:$1048576,6,FALSE))</f>
        <v/>
      </c>
    </row>
    <row r="34" spans="1:19" ht="15" customHeight="1">
      <c r="A34" s="225" t="s">
        <v>93</v>
      </c>
      <c r="B34" s="170"/>
      <c r="C34" s="163" t="str">
        <f t="shared" si="4"/>
        <v/>
      </c>
      <c r="D34" s="172"/>
      <c r="E34" s="166" t="str">
        <f>IF(C34="","",VLOOKUP(B34,選手情報打ち込み男子!$1:$1048576,2,FALSE))</f>
        <v/>
      </c>
      <c r="F34" s="166" t="str">
        <f>IF(C34="","",VLOOKUP(B34,選手情報打ち込み男子!$1:$1048576,3,FALSE))</f>
        <v/>
      </c>
      <c r="G34" s="166" t="str">
        <f>IF(C34="","",VLOOKUP(B34,選手情報打ち込み男子!$1:$1048576,4,FALSE))</f>
        <v/>
      </c>
      <c r="H34" s="166" t="str">
        <f>IF(C34="","",VLOOKUP(B34,選手情報打ち込み男子!$1:$1048576,5,FALSE))</f>
        <v/>
      </c>
      <c r="I34" s="177" t="str">
        <f>IF(C34="","",VLOOKUP(B34,選手情報打ち込み男子!$1:$1048576,6,FALSE))</f>
        <v/>
      </c>
      <c r="K34" s="225" t="s">
        <v>96</v>
      </c>
      <c r="L34" s="174"/>
      <c r="M34" s="164" t="str">
        <f>IF(L34="","","LJ")</f>
        <v/>
      </c>
      <c r="N34" s="172"/>
      <c r="O34" s="165" t="str">
        <f>IF(M34="","",VLOOKUP(L34,選手情報打ち込み女子!$1:$1048576,2,FALSE))</f>
        <v/>
      </c>
      <c r="P34" s="165" t="str">
        <f>IF(M34="","",VLOOKUP(L34,選手情報打ち込み女子!$1:$1048576,3,FALSE))</f>
        <v/>
      </c>
      <c r="Q34" s="165" t="str">
        <f>IF(M34="","",VLOOKUP(L34,選手情報打ち込み女子!$1:$1048576,4,FALSE))</f>
        <v/>
      </c>
      <c r="R34" s="165" t="str">
        <f>IF(M34="","",VLOOKUP(L34,選手情報打ち込み女子!$1:$1048576,5,FALSE))</f>
        <v/>
      </c>
      <c r="S34" s="165" t="str">
        <f>IF(M34="","",VLOOKUP(L34,選手情報打ち込み女子!$1:$1048576,6,FALSE))</f>
        <v/>
      </c>
    </row>
    <row r="35" spans="1:19" ht="15" customHeight="1">
      <c r="A35" s="225" t="s">
        <v>93</v>
      </c>
      <c r="B35" s="170"/>
      <c r="C35" s="163" t="str">
        <f t="shared" si="4"/>
        <v/>
      </c>
      <c r="D35" s="172"/>
      <c r="E35" s="166" t="str">
        <f>IF(C35="","",VLOOKUP(B35,選手情報打ち込み男子!$1:$1048576,2,FALSE))</f>
        <v/>
      </c>
      <c r="F35" s="166" t="str">
        <f>IF(C35="","",VLOOKUP(B35,選手情報打ち込み男子!$1:$1048576,3,FALSE))</f>
        <v/>
      </c>
      <c r="G35" s="166" t="str">
        <f>IF(C35="","",VLOOKUP(B35,選手情報打ち込み男子!$1:$1048576,4,FALSE))</f>
        <v/>
      </c>
      <c r="H35" s="166" t="str">
        <f>IF(C35="","",VLOOKUP(B35,選手情報打ち込み男子!$1:$1048576,5,FALSE))</f>
        <v/>
      </c>
      <c r="I35" s="177" t="str">
        <f>IF(C35="","",VLOOKUP(B35,選手情報打ち込み男子!$1:$1048576,6,FALSE))</f>
        <v/>
      </c>
      <c r="K35" s="225" t="s">
        <v>96</v>
      </c>
      <c r="L35" s="174"/>
      <c r="M35" s="165" t="str">
        <f>IF(L35="","","LJ")</f>
        <v/>
      </c>
      <c r="N35" s="172"/>
      <c r="O35" s="165" t="str">
        <f>IF(M35="","",VLOOKUP(L35,選手情報打ち込み女子!$1:$1048576,2,FALSE))</f>
        <v/>
      </c>
      <c r="P35" s="165" t="str">
        <f>IF(M35="","",VLOOKUP(L35,選手情報打ち込み女子!$1:$1048576,3,FALSE))</f>
        <v/>
      </c>
      <c r="Q35" s="165" t="str">
        <f>IF(M35="","",VLOOKUP(L35,選手情報打ち込み女子!$1:$1048576,4,FALSE))</f>
        <v/>
      </c>
      <c r="R35" s="165" t="str">
        <f>IF(M35="","",VLOOKUP(L35,選手情報打ち込み女子!$1:$1048576,5,FALSE))</f>
        <v/>
      </c>
      <c r="S35" s="165" t="str">
        <f>IF(M35="","",VLOOKUP(L35,選手情報打ち込み女子!$1:$1048576,6,FALSE))</f>
        <v/>
      </c>
    </row>
    <row r="36" spans="1:19" ht="15" customHeight="1">
      <c r="A36" s="225" t="s">
        <v>97</v>
      </c>
      <c r="B36" s="170"/>
      <c r="C36" s="163" t="str">
        <f>IF(B36="","","HJ")</f>
        <v/>
      </c>
      <c r="D36" s="172"/>
      <c r="E36" s="166" t="str">
        <f>IF(C36="","",VLOOKUP(B36,選手情報打ち込み男子!$1:$1048576,2,FALSE))</f>
        <v/>
      </c>
      <c r="F36" s="166" t="str">
        <f>IF(C36="","",VLOOKUP(B36,選手情報打ち込み男子!$1:$1048576,3,FALSE))</f>
        <v/>
      </c>
      <c r="G36" s="166" t="str">
        <f>IF(C36="","",VLOOKUP(B36,選手情報打ち込み男子!$1:$1048576,4,FALSE))</f>
        <v/>
      </c>
      <c r="H36" s="166" t="str">
        <f>IF(C36="","",VLOOKUP(B36,選手情報打ち込み男子!$1:$1048576,5,FALSE))</f>
        <v/>
      </c>
      <c r="I36" s="177" t="str">
        <f>IF(C36="","",VLOOKUP(B36,選手情報打ち込み男子!$1:$1048576,6,FALSE))</f>
        <v/>
      </c>
      <c r="K36" s="225" t="s">
        <v>98</v>
      </c>
      <c r="L36" s="174"/>
      <c r="M36" s="165" t="str">
        <f>IF(L36="","","HJ")</f>
        <v/>
      </c>
      <c r="N36" s="172"/>
      <c r="O36" s="165" t="str">
        <f>IF(M36="","",VLOOKUP(L36,選手情報打ち込み女子!$1:$1048576,2,FALSE))</f>
        <v/>
      </c>
      <c r="P36" s="165" t="str">
        <f>IF(M36="","",VLOOKUP(L36,選手情報打ち込み女子!$1:$1048576,3,FALSE))</f>
        <v/>
      </c>
      <c r="Q36" s="165" t="str">
        <f>IF(M36="","",VLOOKUP(L36,選手情報打ち込み女子!$1:$1048576,4,FALSE))</f>
        <v/>
      </c>
      <c r="R36" s="165" t="str">
        <f>IF(M36="","",VLOOKUP(L36,選手情報打ち込み女子!$1:$1048576,5,FALSE))</f>
        <v/>
      </c>
      <c r="S36" s="165" t="str">
        <f>IF(M36="","",VLOOKUP(L36,選手情報打ち込み女子!$1:$1048576,6,FALSE))</f>
        <v/>
      </c>
    </row>
    <row r="37" spans="1:19" ht="15" customHeight="1" thickBot="1">
      <c r="A37" s="225" t="s">
        <v>97</v>
      </c>
      <c r="B37" s="170"/>
      <c r="C37" s="163" t="str">
        <f>IF(B37="","","HJ")</f>
        <v/>
      </c>
      <c r="D37" s="172"/>
      <c r="E37" s="166" t="str">
        <f>IF(C37="","",VLOOKUP(B37,選手情報打ち込み男子!$1:$1048576,2,FALSE))</f>
        <v/>
      </c>
      <c r="F37" s="166" t="str">
        <f>IF(C37="","",VLOOKUP(B37,選手情報打ち込み男子!$1:$1048576,3,FALSE))</f>
        <v/>
      </c>
      <c r="G37" s="166" t="str">
        <f>IF(C37="","",VLOOKUP(B37,選手情報打ち込み男子!$1:$1048576,4,FALSE))</f>
        <v/>
      </c>
      <c r="H37" s="166" t="str">
        <f>IF(C37="","",VLOOKUP(B37,選手情報打ち込み男子!$1:$1048576,5,FALSE))</f>
        <v/>
      </c>
      <c r="I37" s="177" t="str">
        <f>IF(C37="","",VLOOKUP(B37,選手情報打ち込み男子!$1:$1048576,6,FALSE))</f>
        <v/>
      </c>
      <c r="K37" s="225" t="s">
        <v>98</v>
      </c>
      <c r="L37" s="174"/>
      <c r="M37" s="165" t="str">
        <f>IF(L37="","","PV")</f>
        <v/>
      </c>
      <c r="N37" s="172"/>
      <c r="O37" s="165" t="str">
        <f>IF(M37="","",VLOOKUP(L37,選手情報打ち込み女子!$1:$1048576,2,FALSE))</f>
        <v/>
      </c>
      <c r="P37" s="165" t="str">
        <f>IF(M37="","",VLOOKUP(L37,選手情報打ち込み女子!$1:$1048576,3,FALSE))</f>
        <v/>
      </c>
      <c r="Q37" s="165" t="str">
        <f>IF(M37="","",VLOOKUP(L37,選手情報打ち込み女子!$1:$1048576,4,FALSE))</f>
        <v/>
      </c>
      <c r="R37" s="165" t="str">
        <f>IF(M37="","",VLOOKUP(L37,選手情報打ち込み女子!$1:$1048576,5,FALSE))</f>
        <v/>
      </c>
      <c r="S37" s="165" t="str">
        <f>IF(M37="","",VLOOKUP(L37,選手情報打ち込み女子!$1:$1048576,6,FALSE))</f>
        <v/>
      </c>
    </row>
    <row r="38" spans="1:19" ht="15" customHeight="1">
      <c r="A38" s="225" t="s">
        <v>99</v>
      </c>
      <c r="B38" s="170"/>
      <c r="C38" s="163" t="str">
        <f>IF(B38="","","PV")</f>
        <v/>
      </c>
      <c r="D38" s="172"/>
      <c r="E38" s="166" t="str">
        <f>IF(C38="","",VLOOKUP(B38,選手情報打ち込み男子!$1:$1048576,2,FALSE))</f>
        <v/>
      </c>
      <c r="F38" s="166" t="str">
        <f>IF(C38="","",VLOOKUP(B38,選手情報打ち込み男子!$1:$1048576,3,FALSE))</f>
        <v/>
      </c>
      <c r="G38" s="166" t="str">
        <f>IF(C38="","",VLOOKUP(B38,選手情報打ち込み男子!$1:$1048576,4,FALSE))</f>
        <v/>
      </c>
      <c r="H38" s="166" t="str">
        <f>IF(C38="","",VLOOKUP(B38,選手情報打ち込み男子!$1:$1048576,5,FALSE))</f>
        <v/>
      </c>
      <c r="I38" s="177" t="str">
        <f>IF(C38="","",VLOOKUP(B38,選手情報打ち込み男子!$1:$1048576,6,FALSE))</f>
        <v/>
      </c>
      <c r="K38" s="208"/>
      <c r="L38" s="174"/>
      <c r="M38" s="165" t="str">
        <f>IF(L38="","",VLOOKUP(K38,$Y$8:$Z$16,2,FALSE))</f>
        <v/>
      </c>
      <c r="N38" s="172"/>
      <c r="O38" s="165" t="str">
        <f>IF(M38="","",VLOOKUP(L38,選手情報打ち込み女子!$1:$1048576,2,FALSE))</f>
        <v/>
      </c>
      <c r="P38" s="165" t="str">
        <f>IF(M38="","",VLOOKUP(L38,選手情報打ち込み女子!$1:$1048576,3,FALSE))</f>
        <v/>
      </c>
      <c r="Q38" s="165" t="str">
        <f>IF(M38="","",VLOOKUP(L38,選手情報打ち込み女子!$1:$1048576,4,FALSE))</f>
        <v/>
      </c>
      <c r="R38" s="165" t="str">
        <f>IF(M38="","",VLOOKUP(L38,選手情報打ち込み女子!$1:$1048576,5,FALSE))</f>
        <v/>
      </c>
      <c r="S38" s="165" t="str">
        <f>IF(M38="","",VLOOKUP(L38,選手情報打ち込み女子!$1:$1048576,6,FALSE))</f>
        <v/>
      </c>
    </row>
    <row r="39" spans="1:19" ht="15" customHeight="1">
      <c r="A39" s="225" t="s">
        <v>99</v>
      </c>
      <c r="B39" s="170"/>
      <c r="C39" s="163" t="str">
        <f>IF(B39="","","PV")</f>
        <v/>
      </c>
      <c r="D39" s="172"/>
      <c r="E39" s="166" t="str">
        <f>IF(C39="","",VLOOKUP(B39,選手情報打ち込み男子!$1:$1048576,2,FALSE))</f>
        <v/>
      </c>
      <c r="F39" s="166" t="str">
        <f>IF(C39="","",VLOOKUP(B39,選手情報打ち込み男子!$1:$1048576,3,FALSE))</f>
        <v/>
      </c>
      <c r="G39" s="166" t="str">
        <f>IF(C39="","",VLOOKUP(B39,選手情報打ち込み男子!$1:$1048576,4,FALSE))</f>
        <v/>
      </c>
      <c r="H39" s="166" t="str">
        <f>IF(C39="","",VLOOKUP(B39,選手情報打ち込み男子!$1:$1048576,5,FALSE))</f>
        <v/>
      </c>
      <c r="I39" s="177" t="str">
        <f>IF(C39="","",VLOOKUP(B39,選手情報打ち込み男子!$1:$1048576,6,FALSE))</f>
        <v/>
      </c>
      <c r="K39" s="209"/>
      <c r="L39" s="174"/>
      <c r="M39" s="165" t="str">
        <f t="shared" ref="M39:M80" si="5">IF(L39="","",VLOOKUP(K39,$Y$8:$Z$16,2,FALSE))</f>
        <v/>
      </c>
      <c r="N39" s="172"/>
      <c r="O39" s="165" t="str">
        <f>IF(M39="","",VLOOKUP(L39,選手情報打ち込み女子!$1:$1048576,2,FALSE))</f>
        <v/>
      </c>
      <c r="P39" s="165" t="str">
        <f>IF(M39="","",VLOOKUP(L39,選手情報打ち込み女子!$1:$1048576,3,FALSE))</f>
        <v/>
      </c>
      <c r="Q39" s="165" t="str">
        <f>IF(M39="","",VLOOKUP(L39,選手情報打ち込み女子!$1:$1048576,4,FALSE))</f>
        <v/>
      </c>
      <c r="R39" s="165" t="str">
        <f>IF(M39="","",VLOOKUP(L39,選手情報打ち込み女子!$1:$1048576,5,FALSE))</f>
        <v/>
      </c>
      <c r="S39" s="165" t="str">
        <f>IF(M39="","",VLOOKUP(L39,選手情報打ち込み女子!$1:$1048576,6,FALSE))</f>
        <v/>
      </c>
    </row>
    <row r="40" spans="1:19" ht="15" customHeight="1">
      <c r="A40" s="225" t="s">
        <v>100</v>
      </c>
      <c r="B40" s="170"/>
      <c r="C40" s="163" t="str">
        <f>IF(B40="","","LJ")</f>
        <v/>
      </c>
      <c r="D40" s="172"/>
      <c r="E40" s="166" t="str">
        <f>IF(C40="","",VLOOKUP(B40,選手情報打ち込み男子!$1:$1048576,2,FALSE))</f>
        <v/>
      </c>
      <c r="F40" s="166" t="str">
        <f>IF(C40="","",VLOOKUP(B40,選手情報打ち込み男子!$1:$1048576,3,FALSE))</f>
        <v/>
      </c>
      <c r="G40" s="166" t="str">
        <f>IF(C40="","",VLOOKUP(B40,選手情報打ち込み男子!$1:$1048576,4,FALSE))</f>
        <v/>
      </c>
      <c r="H40" s="166" t="str">
        <f>IF(C40="","",VLOOKUP(B40,選手情報打ち込み男子!$1:$1048576,5,FALSE))</f>
        <v/>
      </c>
      <c r="I40" s="177" t="str">
        <f>IF(C40="","",VLOOKUP(B40,選手情報打ち込み男子!$1:$1048576,6,FALSE))</f>
        <v/>
      </c>
      <c r="K40" s="209"/>
      <c r="L40" s="174"/>
      <c r="M40" s="165" t="str">
        <f t="shared" si="5"/>
        <v/>
      </c>
      <c r="N40" s="172"/>
      <c r="O40" s="165" t="str">
        <f>IF(M40="","",VLOOKUP(L40,選手情報打ち込み女子!$1:$1048576,2,FALSE))</f>
        <v/>
      </c>
      <c r="P40" s="165" t="str">
        <f>IF(M40="","",VLOOKUP(L40,選手情報打ち込み女子!$1:$1048576,3,FALSE))</f>
        <v/>
      </c>
      <c r="Q40" s="165" t="str">
        <f>IF(M40="","",VLOOKUP(L40,選手情報打ち込み女子!$1:$1048576,4,FALSE))</f>
        <v/>
      </c>
      <c r="R40" s="165" t="str">
        <f>IF(M40="","",VLOOKUP(L40,選手情報打ち込み女子!$1:$1048576,5,FALSE))</f>
        <v/>
      </c>
      <c r="S40" s="165" t="str">
        <f>IF(M40="","",VLOOKUP(L40,選手情報打ち込み女子!$1:$1048576,6,FALSE))</f>
        <v/>
      </c>
    </row>
    <row r="41" spans="1:19" ht="15" customHeight="1">
      <c r="A41" s="225" t="s">
        <v>100</v>
      </c>
      <c r="B41" s="170"/>
      <c r="C41" s="163" t="str">
        <f>IF(B41="","","LJ")</f>
        <v/>
      </c>
      <c r="D41" s="172"/>
      <c r="E41" s="166" t="str">
        <f>IF(C41="","",VLOOKUP(B41,選手情報打ち込み男子!$1:$1048576,2,FALSE))</f>
        <v/>
      </c>
      <c r="F41" s="166" t="str">
        <f>IF(C41="","",VLOOKUP(B41,選手情報打ち込み男子!$1:$1048576,3,FALSE))</f>
        <v/>
      </c>
      <c r="G41" s="166" t="str">
        <f>IF(C41="","",VLOOKUP(B41,選手情報打ち込み男子!$1:$1048576,4,FALSE))</f>
        <v/>
      </c>
      <c r="H41" s="166" t="str">
        <f>IF(C41="","",VLOOKUP(B41,選手情報打ち込み男子!$1:$1048576,5,FALSE))</f>
        <v/>
      </c>
      <c r="I41" s="177" t="str">
        <f>IF(C41="","",VLOOKUP(B41,選手情報打ち込み男子!$1:$1048576,6,FALSE))</f>
        <v/>
      </c>
      <c r="K41" s="209"/>
      <c r="L41" s="174"/>
      <c r="M41" s="165" t="str">
        <f t="shared" si="5"/>
        <v/>
      </c>
      <c r="N41" s="172"/>
      <c r="O41" s="165" t="str">
        <f>IF(M41="","",VLOOKUP(L41,選手情報打ち込み女子!$1:$1048576,2,FALSE))</f>
        <v/>
      </c>
      <c r="P41" s="165" t="str">
        <f>IF(M41="","",VLOOKUP(L41,選手情報打ち込み女子!$1:$1048576,3,FALSE))</f>
        <v/>
      </c>
      <c r="Q41" s="165" t="str">
        <f>IF(M41="","",VLOOKUP(L41,選手情報打ち込み女子!$1:$1048576,4,FALSE))</f>
        <v/>
      </c>
      <c r="R41" s="165" t="str">
        <f>IF(M41="","",VLOOKUP(L41,選手情報打ち込み女子!$1:$1048576,5,FALSE))</f>
        <v/>
      </c>
      <c r="S41" s="165" t="str">
        <f>IF(M41="","",VLOOKUP(L41,選手情報打ち込み女子!$1:$1048576,6,FALSE))</f>
        <v/>
      </c>
    </row>
    <row r="42" spans="1:19" ht="15" customHeight="1">
      <c r="A42" s="225" t="s">
        <v>101</v>
      </c>
      <c r="B42" s="170"/>
      <c r="C42" s="163" t="str">
        <f>IF(B42="","","PV")</f>
        <v/>
      </c>
      <c r="D42" s="172"/>
      <c r="E42" s="166" t="str">
        <f>IF(C42="","",VLOOKUP(B42,選手情報打ち込み男子!$1:$1048576,2,FALSE))</f>
        <v/>
      </c>
      <c r="F42" s="166" t="str">
        <f>IF(C42="","",VLOOKUP(B42,選手情報打ち込み男子!$1:$1048576,3,FALSE))</f>
        <v/>
      </c>
      <c r="G42" s="166" t="str">
        <f>IF(C42="","",VLOOKUP(B42,選手情報打ち込み男子!$1:$1048576,4,FALSE))</f>
        <v/>
      </c>
      <c r="H42" s="166" t="str">
        <f>IF(C42="","",VLOOKUP(B42,選手情報打ち込み男子!$1:$1048576,5,FALSE))</f>
        <v/>
      </c>
      <c r="I42" s="177" t="str">
        <f>IF(C42="","",VLOOKUP(B42,選手情報打ち込み男子!$1:$1048576,6,FALSE))</f>
        <v/>
      </c>
      <c r="K42" s="209"/>
      <c r="L42" s="174"/>
      <c r="M42" s="165" t="str">
        <f t="shared" si="5"/>
        <v/>
      </c>
      <c r="N42" s="172"/>
      <c r="O42" s="165" t="str">
        <f>IF(M42="","",VLOOKUP(L42,選手情報打ち込み女子!$1:$1048576,2,FALSE))</f>
        <v/>
      </c>
      <c r="P42" s="165" t="str">
        <f>IF(M42="","",VLOOKUP(L42,選手情報打ち込み女子!$1:$1048576,3,FALSE))</f>
        <v/>
      </c>
      <c r="Q42" s="165" t="str">
        <f>IF(M42="","",VLOOKUP(L42,選手情報打ち込み女子!$1:$1048576,4,FALSE))</f>
        <v/>
      </c>
      <c r="R42" s="165" t="str">
        <f>IF(M42="","",VLOOKUP(L42,選手情報打ち込み女子!$1:$1048576,5,FALSE))</f>
        <v/>
      </c>
      <c r="S42" s="165" t="str">
        <f>IF(M42="","",VLOOKUP(L42,選手情報打ち込み女子!$1:$1048576,6,FALSE))</f>
        <v/>
      </c>
    </row>
    <row r="43" spans="1:19" ht="15" customHeight="1" thickBot="1">
      <c r="A43" s="225" t="s">
        <v>101</v>
      </c>
      <c r="B43" s="170"/>
      <c r="C43" s="163" t="str">
        <f>IF(B43="","","PV")</f>
        <v/>
      </c>
      <c r="D43" s="172"/>
      <c r="E43" s="166" t="str">
        <f>IF(C43="","",VLOOKUP(B43,選手情報打ち込み男子!$1:$1048576,2,FALSE))</f>
        <v/>
      </c>
      <c r="F43" s="166" t="str">
        <f>IF(C43="","",VLOOKUP(B43,選手情報打ち込み男子!$1:$1048576,3,FALSE))</f>
        <v/>
      </c>
      <c r="G43" s="166" t="str">
        <f>IF(C43="","",VLOOKUP(B43,選手情報打ち込み男子!$1:$1048576,4,FALSE))</f>
        <v/>
      </c>
      <c r="H43" s="166" t="str">
        <f>IF(C43="","",VLOOKUP(B43,選手情報打ち込み男子!$1:$1048576,5,FALSE))</f>
        <v/>
      </c>
      <c r="I43" s="177" t="str">
        <f>IF(C43="","",VLOOKUP(B43,選手情報打ち込み男子!$1:$1048576,6,FALSE))</f>
        <v/>
      </c>
      <c r="K43" s="209"/>
      <c r="L43" s="174"/>
      <c r="M43" s="165" t="str">
        <f t="shared" si="5"/>
        <v/>
      </c>
      <c r="N43" s="172"/>
      <c r="O43" s="165" t="str">
        <f>IF(M43="","",VLOOKUP(L43,選手情報打ち込み女子!$1:$1048576,2,FALSE))</f>
        <v/>
      </c>
      <c r="P43" s="165" t="str">
        <f>IF(M43="","",VLOOKUP(L43,選手情報打ち込み女子!$1:$1048576,3,FALSE))</f>
        <v/>
      </c>
      <c r="Q43" s="165" t="str">
        <f>IF(M43="","",VLOOKUP(L43,選手情報打ち込み女子!$1:$1048576,4,FALSE))</f>
        <v/>
      </c>
      <c r="R43" s="165" t="str">
        <f>IF(M43="","",VLOOKUP(L43,選手情報打ち込み女子!$1:$1048576,5,FALSE))</f>
        <v/>
      </c>
      <c r="S43" s="165" t="str">
        <f>IF(M43="","",VLOOKUP(L43,選手情報打ち込み女子!$1:$1048576,6,FALSE))</f>
        <v/>
      </c>
    </row>
    <row r="44" spans="1:19" ht="15" customHeight="1">
      <c r="A44" s="208"/>
      <c r="B44" s="170"/>
      <c r="C44" s="163" t="str">
        <f>IF(B44="","",VLOOKUP(A44,$W$8:$X$18,2,FALSE))</f>
        <v/>
      </c>
      <c r="D44" s="172"/>
      <c r="E44" s="166" t="str">
        <f>IF(C44="","",VLOOKUP(B44,選手情報打ち込み男子!$1:$1048576,2,FALSE))</f>
        <v/>
      </c>
      <c r="F44" s="166" t="str">
        <f>IF(C44="","",VLOOKUP(B44,選手情報打ち込み男子!$1:$1048576,3,FALSE))</f>
        <v/>
      </c>
      <c r="G44" s="166" t="str">
        <f>IF(C44="","",VLOOKUP(B44,選手情報打ち込み男子!$1:$1048576,4,FALSE))</f>
        <v/>
      </c>
      <c r="H44" s="166" t="str">
        <f>IF(C44="","",VLOOKUP(B44,選手情報打ち込み男子!$1:$1048576,5,FALSE))</f>
        <v/>
      </c>
      <c r="I44" s="177" t="str">
        <f>IF(C44="","",VLOOKUP(B44,選手情報打ち込み男子!$1:$1048576,6,FALSE))</f>
        <v/>
      </c>
      <c r="K44" s="209"/>
      <c r="L44" s="174"/>
      <c r="M44" s="165" t="str">
        <f t="shared" si="5"/>
        <v/>
      </c>
      <c r="N44" s="172"/>
      <c r="O44" s="165" t="str">
        <f>IF(M44="","",VLOOKUP(L44,選手情報打ち込み女子!$1:$1048576,2,FALSE))</f>
        <v/>
      </c>
      <c r="P44" s="165" t="str">
        <f>IF(M44="","",VLOOKUP(L44,選手情報打ち込み女子!$1:$1048576,3,FALSE))</f>
        <v/>
      </c>
      <c r="Q44" s="165" t="str">
        <f>IF(M44="","",VLOOKUP(L44,選手情報打ち込み女子!$1:$1048576,4,FALSE))</f>
        <v/>
      </c>
      <c r="R44" s="165" t="str">
        <f>IF(M44="","",VLOOKUP(L44,選手情報打ち込み女子!$1:$1048576,5,FALSE))</f>
        <v/>
      </c>
      <c r="S44" s="165" t="str">
        <f>IF(M44="","",VLOOKUP(L44,選手情報打ち込み女子!$1:$1048576,6,FALSE))</f>
        <v/>
      </c>
    </row>
    <row r="45" spans="1:19" ht="15" customHeight="1">
      <c r="A45" s="209"/>
      <c r="B45" s="170"/>
      <c r="C45" s="163" t="str">
        <f t="shared" ref="C45:C78" si="6">IF(B45="","",VLOOKUP(A45,$W$8:$X$18,2,FALSE))</f>
        <v/>
      </c>
      <c r="D45" s="172"/>
      <c r="E45" s="166" t="str">
        <f>IF(C45="","",VLOOKUP(B45,選手情報打ち込み男子!$1:$1048576,2,FALSE))</f>
        <v/>
      </c>
      <c r="F45" s="166" t="str">
        <f>IF(C45="","",VLOOKUP(B45,選手情報打ち込み男子!$1:$1048576,3,FALSE))</f>
        <v/>
      </c>
      <c r="G45" s="166" t="str">
        <f>IF(C45="","",VLOOKUP(B45,選手情報打ち込み男子!$1:$1048576,4,FALSE))</f>
        <v/>
      </c>
      <c r="H45" s="166" t="str">
        <f>IF(C45="","",VLOOKUP(B45,選手情報打ち込み男子!$1:$1048576,5,FALSE))</f>
        <v/>
      </c>
      <c r="I45" s="177" t="str">
        <f>IF(C45="","",VLOOKUP(B45,選手情報打ち込み男子!$1:$1048576,6,FALSE))</f>
        <v/>
      </c>
      <c r="K45" s="209"/>
      <c r="L45" s="174"/>
      <c r="M45" s="165" t="str">
        <f t="shared" si="5"/>
        <v/>
      </c>
      <c r="N45" s="172"/>
      <c r="O45" s="165" t="str">
        <f>IF(M45="","",VLOOKUP(L45,選手情報打ち込み女子!$1:$1048576,2,FALSE))</f>
        <v/>
      </c>
      <c r="P45" s="165" t="str">
        <f>IF(M45="","",VLOOKUP(L45,選手情報打ち込み女子!$1:$1048576,3,FALSE))</f>
        <v/>
      </c>
      <c r="Q45" s="165" t="str">
        <f>IF(M45="","",VLOOKUP(L45,選手情報打ち込み女子!$1:$1048576,4,FALSE))</f>
        <v/>
      </c>
      <c r="R45" s="165" t="str">
        <f>IF(M45="","",VLOOKUP(L45,選手情報打ち込み女子!$1:$1048576,5,FALSE))</f>
        <v/>
      </c>
      <c r="S45" s="165" t="str">
        <f>IF(M45="","",VLOOKUP(L45,選手情報打ち込み女子!$1:$1048576,6,FALSE))</f>
        <v/>
      </c>
    </row>
    <row r="46" spans="1:19" ht="15" customHeight="1">
      <c r="A46" s="209"/>
      <c r="B46" s="170"/>
      <c r="C46" s="163" t="str">
        <f t="shared" si="6"/>
        <v/>
      </c>
      <c r="D46" s="172"/>
      <c r="E46" s="166" t="str">
        <f>IF(C46="","",VLOOKUP(B46,選手情報打ち込み男子!$1:$1048576,2,FALSE))</f>
        <v/>
      </c>
      <c r="F46" s="166" t="str">
        <f>IF(C46="","",VLOOKUP(B46,選手情報打ち込み男子!$1:$1048576,3,FALSE))</f>
        <v/>
      </c>
      <c r="G46" s="166" t="str">
        <f>IF(C46="","",VLOOKUP(B46,選手情報打ち込み男子!$1:$1048576,4,FALSE))</f>
        <v/>
      </c>
      <c r="H46" s="166" t="str">
        <f>IF(C46="","",VLOOKUP(B46,選手情報打ち込み男子!$1:$1048576,5,FALSE))</f>
        <v/>
      </c>
      <c r="I46" s="177" t="str">
        <f>IF(C46="","",VLOOKUP(B46,選手情報打ち込み男子!$1:$1048576,6,FALSE))</f>
        <v/>
      </c>
      <c r="K46" s="209"/>
      <c r="L46" s="174"/>
      <c r="M46" s="165" t="str">
        <f t="shared" si="5"/>
        <v/>
      </c>
      <c r="N46" s="172"/>
      <c r="O46" s="165" t="str">
        <f>IF(M46="","",VLOOKUP(L46,選手情報打ち込み女子!$1:$1048576,2,FALSE))</f>
        <v/>
      </c>
      <c r="P46" s="165" t="str">
        <f>IF(M46="","",VLOOKUP(L46,選手情報打ち込み女子!$1:$1048576,3,FALSE))</f>
        <v/>
      </c>
      <c r="Q46" s="165" t="str">
        <f>IF(M46="","",VLOOKUP(L46,選手情報打ち込み女子!$1:$1048576,4,FALSE))</f>
        <v/>
      </c>
      <c r="R46" s="165" t="str">
        <f>IF(M46="","",VLOOKUP(L46,選手情報打ち込み女子!$1:$1048576,5,FALSE))</f>
        <v/>
      </c>
      <c r="S46" s="165" t="str">
        <f>IF(M46="","",VLOOKUP(L46,選手情報打ち込み女子!$1:$1048576,6,FALSE))</f>
        <v/>
      </c>
    </row>
    <row r="47" spans="1:19" ht="15" customHeight="1">
      <c r="A47" s="209"/>
      <c r="B47" s="170"/>
      <c r="C47" s="163" t="str">
        <f t="shared" si="6"/>
        <v/>
      </c>
      <c r="D47" s="172"/>
      <c r="E47" s="166" t="str">
        <f>IF(C47="","",VLOOKUP(B47,選手情報打ち込み男子!$1:$1048576,2,FALSE))</f>
        <v/>
      </c>
      <c r="F47" s="166" t="str">
        <f>IF(C47="","",VLOOKUP(B47,選手情報打ち込み男子!$1:$1048576,3,FALSE))</f>
        <v/>
      </c>
      <c r="G47" s="166" t="str">
        <f>IF(C47="","",VLOOKUP(B47,選手情報打ち込み男子!$1:$1048576,4,FALSE))</f>
        <v/>
      </c>
      <c r="H47" s="166" t="str">
        <f>IF(C47="","",VLOOKUP(B47,選手情報打ち込み男子!$1:$1048576,5,FALSE))</f>
        <v/>
      </c>
      <c r="I47" s="177" t="str">
        <f>IF(C47="","",VLOOKUP(B47,選手情報打ち込み男子!$1:$1048576,6,FALSE))</f>
        <v/>
      </c>
      <c r="K47" s="209"/>
      <c r="L47" s="174"/>
      <c r="M47" s="165" t="str">
        <f t="shared" si="5"/>
        <v/>
      </c>
      <c r="N47" s="172"/>
      <c r="O47" s="165" t="str">
        <f>IF(M47="","",VLOOKUP(L47,選手情報打ち込み女子!$1:$1048576,2,FALSE))</f>
        <v/>
      </c>
      <c r="P47" s="165" t="str">
        <f>IF(M47="","",VLOOKUP(L47,選手情報打ち込み女子!$1:$1048576,3,FALSE))</f>
        <v/>
      </c>
      <c r="Q47" s="165" t="str">
        <f>IF(M47="","",VLOOKUP(L47,選手情報打ち込み女子!$1:$1048576,4,FALSE))</f>
        <v/>
      </c>
      <c r="R47" s="165" t="str">
        <f>IF(M47="","",VLOOKUP(L47,選手情報打ち込み女子!$1:$1048576,5,FALSE))</f>
        <v/>
      </c>
      <c r="S47" s="165" t="str">
        <f>IF(M47="","",VLOOKUP(L47,選手情報打ち込み女子!$1:$1048576,6,FALSE))</f>
        <v/>
      </c>
    </row>
    <row r="48" spans="1:19" ht="15" customHeight="1">
      <c r="A48" s="209"/>
      <c r="B48" s="170"/>
      <c r="C48" s="163" t="str">
        <f t="shared" si="6"/>
        <v/>
      </c>
      <c r="D48" s="172"/>
      <c r="E48" s="166" t="str">
        <f>IF(C48="","",VLOOKUP(B48,選手情報打ち込み男子!$1:$1048576,2,FALSE))</f>
        <v/>
      </c>
      <c r="F48" s="166" t="str">
        <f>IF(C48="","",VLOOKUP(B48,選手情報打ち込み男子!$1:$1048576,3,FALSE))</f>
        <v/>
      </c>
      <c r="G48" s="166" t="str">
        <f>IF(C48="","",VLOOKUP(B48,選手情報打ち込み男子!$1:$1048576,4,FALSE))</f>
        <v/>
      </c>
      <c r="H48" s="166" t="str">
        <f>IF(C48="","",VLOOKUP(B48,選手情報打ち込み男子!$1:$1048576,5,FALSE))</f>
        <v/>
      </c>
      <c r="I48" s="177" t="str">
        <f>IF(C48="","",VLOOKUP(B48,選手情報打ち込み男子!$1:$1048576,6,FALSE))</f>
        <v/>
      </c>
      <c r="K48" s="209"/>
      <c r="L48" s="174"/>
      <c r="M48" s="165" t="str">
        <f t="shared" si="5"/>
        <v/>
      </c>
      <c r="N48" s="172"/>
      <c r="O48" s="165" t="str">
        <f>IF(M48="","",VLOOKUP(L48,選手情報打ち込み女子!$1:$1048576,2,FALSE))</f>
        <v/>
      </c>
      <c r="P48" s="165" t="str">
        <f>IF(M48="","",VLOOKUP(L48,選手情報打ち込み女子!$1:$1048576,3,FALSE))</f>
        <v/>
      </c>
      <c r="Q48" s="165" t="str">
        <f>IF(M48="","",VLOOKUP(L48,選手情報打ち込み女子!$1:$1048576,4,FALSE))</f>
        <v/>
      </c>
      <c r="R48" s="165" t="str">
        <f>IF(M48="","",VLOOKUP(L48,選手情報打ち込み女子!$1:$1048576,5,FALSE))</f>
        <v/>
      </c>
      <c r="S48" s="165" t="str">
        <f>IF(M48="","",VLOOKUP(L48,選手情報打ち込み女子!$1:$1048576,6,FALSE))</f>
        <v/>
      </c>
    </row>
    <row r="49" spans="1:19" ht="15" customHeight="1">
      <c r="A49" s="209"/>
      <c r="B49" s="170"/>
      <c r="C49" s="163" t="str">
        <f t="shared" si="6"/>
        <v/>
      </c>
      <c r="D49" s="172"/>
      <c r="E49" s="166" t="str">
        <f>IF(C49="","",VLOOKUP(B49,選手情報打ち込み男子!$1:$1048576,2,FALSE))</f>
        <v/>
      </c>
      <c r="F49" s="166" t="str">
        <f>IF(C49="","",VLOOKUP(B49,選手情報打ち込み男子!$1:$1048576,3,FALSE))</f>
        <v/>
      </c>
      <c r="G49" s="166" t="str">
        <f>IF(C49="","",VLOOKUP(B49,選手情報打ち込み男子!$1:$1048576,4,FALSE))</f>
        <v/>
      </c>
      <c r="H49" s="166" t="str">
        <f>IF(C49="","",VLOOKUP(B49,選手情報打ち込み男子!$1:$1048576,5,FALSE))</f>
        <v/>
      </c>
      <c r="I49" s="177" t="str">
        <f>IF(C49="","",VLOOKUP(B49,選手情報打ち込み男子!$1:$1048576,6,FALSE))</f>
        <v/>
      </c>
      <c r="K49" s="209"/>
      <c r="L49" s="174"/>
      <c r="M49" s="165" t="str">
        <f t="shared" si="5"/>
        <v/>
      </c>
      <c r="N49" s="172"/>
      <c r="O49" s="165" t="str">
        <f>IF(M49="","",VLOOKUP(L49,選手情報打ち込み女子!$1:$1048576,2,FALSE))</f>
        <v/>
      </c>
      <c r="P49" s="165" t="str">
        <f>IF(M49="","",VLOOKUP(L49,選手情報打ち込み女子!$1:$1048576,3,FALSE))</f>
        <v/>
      </c>
      <c r="Q49" s="165" t="str">
        <f>IF(M49="","",VLOOKUP(L49,選手情報打ち込み女子!$1:$1048576,4,FALSE))</f>
        <v/>
      </c>
      <c r="R49" s="165" t="str">
        <f>IF(M49="","",VLOOKUP(L49,選手情報打ち込み女子!$1:$1048576,5,FALSE))</f>
        <v/>
      </c>
      <c r="S49" s="165" t="str">
        <f>IF(M49="","",VLOOKUP(L49,選手情報打ち込み女子!$1:$1048576,6,FALSE))</f>
        <v/>
      </c>
    </row>
    <row r="50" spans="1:19" ht="15" customHeight="1">
      <c r="A50" s="209"/>
      <c r="B50" s="170"/>
      <c r="C50" s="163" t="str">
        <f t="shared" si="6"/>
        <v/>
      </c>
      <c r="D50" s="172"/>
      <c r="E50" s="166" t="str">
        <f>IF(C50="","",VLOOKUP(B50,選手情報打ち込み男子!$1:$1048576,2,FALSE))</f>
        <v/>
      </c>
      <c r="F50" s="166" t="str">
        <f>IF(C50="","",VLOOKUP(B50,選手情報打ち込み男子!$1:$1048576,3,FALSE))</f>
        <v/>
      </c>
      <c r="G50" s="166" t="str">
        <f>IF(C50="","",VLOOKUP(B50,選手情報打ち込み男子!$1:$1048576,4,FALSE))</f>
        <v/>
      </c>
      <c r="H50" s="166" t="str">
        <f>IF(C50="","",VLOOKUP(B50,選手情報打ち込み男子!$1:$1048576,5,FALSE))</f>
        <v/>
      </c>
      <c r="I50" s="177" t="str">
        <f>IF(C50="","",VLOOKUP(B50,選手情報打ち込み男子!$1:$1048576,6,FALSE))</f>
        <v/>
      </c>
      <c r="K50" s="209"/>
      <c r="L50" s="174"/>
      <c r="M50" s="165" t="str">
        <f t="shared" si="5"/>
        <v/>
      </c>
      <c r="N50" s="172"/>
      <c r="O50" s="165" t="str">
        <f>IF(M50="","",VLOOKUP(L50,選手情報打ち込み女子!$1:$1048576,2,FALSE))</f>
        <v/>
      </c>
      <c r="P50" s="165" t="str">
        <f>IF(M50="","",VLOOKUP(L50,選手情報打ち込み女子!$1:$1048576,3,FALSE))</f>
        <v/>
      </c>
      <c r="Q50" s="165" t="str">
        <f>IF(M50="","",VLOOKUP(L50,選手情報打ち込み女子!$1:$1048576,4,FALSE))</f>
        <v/>
      </c>
      <c r="R50" s="165" t="str">
        <f>IF(M50="","",VLOOKUP(L50,選手情報打ち込み女子!$1:$1048576,5,FALSE))</f>
        <v/>
      </c>
      <c r="S50" s="165" t="str">
        <f>IF(M50="","",VLOOKUP(L50,選手情報打ち込み女子!$1:$1048576,6,FALSE))</f>
        <v/>
      </c>
    </row>
    <row r="51" spans="1:19" ht="15" customHeight="1">
      <c r="A51" s="209"/>
      <c r="B51" s="170"/>
      <c r="C51" s="163" t="str">
        <f t="shared" si="6"/>
        <v/>
      </c>
      <c r="D51" s="172"/>
      <c r="E51" s="166" t="str">
        <f>IF(C51="","",VLOOKUP(B51,選手情報打ち込み男子!$1:$1048576,2,FALSE))</f>
        <v/>
      </c>
      <c r="F51" s="166" t="str">
        <f>IF(C51="","",VLOOKUP(B51,選手情報打ち込み男子!$1:$1048576,3,FALSE))</f>
        <v/>
      </c>
      <c r="G51" s="166" t="str">
        <f>IF(C51="","",VLOOKUP(B51,選手情報打ち込み男子!$1:$1048576,4,FALSE))</f>
        <v/>
      </c>
      <c r="H51" s="166" t="str">
        <f>IF(C51="","",VLOOKUP(B51,選手情報打ち込み男子!$1:$1048576,5,FALSE))</f>
        <v/>
      </c>
      <c r="I51" s="177" t="str">
        <f>IF(C51="","",VLOOKUP(B51,選手情報打ち込み男子!$1:$1048576,6,FALSE))</f>
        <v/>
      </c>
      <c r="K51" s="209"/>
      <c r="L51" s="174"/>
      <c r="M51" s="165" t="str">
        <f t="shared" si="5"/>
        <v/>
      </c>
      <c r="N51" s="172"/>
      <c r="O51" s="165" t="str">
        <f>IF(M51="","",VLOOKUP(L51,選手情報打ち込み女子!$1:$1048576,2,FALSE))</f>
        <v/>
      </c>
      <c r="P51" s="165" t="str">
        <f>IF(M51="","",VLOOKUP(L51,選手情報打ち込み女子!$1:$1048576,3,FALSE))</f>
        <v/>
      </c>
      <c r="Q51" s="165" t="str">
        <f>IF(M51="","",VLOOKUP(L51,選手情報打ち込み女子!$1:$1048576,4,FALSE))</f>
        <v/>
      </c>
      <c r="R51" s="165" t="str">
        <f>IF(M51="","",VLOOKUP(L51,選手情報打ち込み女子!$1:$1048576,5,FALSE))</f>
        <v/>
      </c>
      <c r="S51" s="165" t="str">
        <f>IF(M51="","",VLOOKUP(L51,選手情報打ち込み女子!$1:$1048576,6,FALSE))</f>
        <v/>
      </c>
    </row>
    <row r="52" spans="1:19" ht="15" customHeight="1">
      <c r="A52" s="209"/>
      <c r="B52" s="170"/>
      <c r="C52" s="163" t="str">
        <f t="shared" si="6"/>
        <v/>
      </c>
      <c r="D52" s="172"/>
      <c r="E52" s="166" t="str">
        <f>IF(C52="","",VLOOKUP(B52,選手情報打ち込み男子!$1:$1048576,2,FALSE))</f>
        <v/>
      </c>
      <c r="F52" s="166" t="str">
        <f>IF(C52="","",VLOOKUP(B52,選手情報打ち込み男子!$1:$1048576,3,FALSE))</f>
        <v/>
      </c>
      <c r="G52" s="166" t="str">
        <f>IF(C52="","",VLOOKUP(B52,選手情報打ち込み男子!$1:$1048576,4,FALSE))</f>
        <v/>
      </c>
      <c r="H52" s="166" t="str">
        <f>IF(C52="","",VLOOKUP(B52,選手情報打ち込み男子!$1:$1048576,5,FALSE))</f>
        <v/>
      </c>
      <c r="I52" s="177" t="str">
        <f>IF(C52="","",VLOOKUP(B52,選手情報打ち込み男子!$1:$1048576,6,FALSE))</f>
        <v/>
      </c>
      <c r="K52" s="209"/>
      <c r="L52" s="174"/>
      <c r="M52" s="165" t="str">
        <f t="shared" si="5"/>
        <v/>
      </c>
      <c r="N52" s="172"/>
      <c r="O52" s="165" t="str">
        <f>IF(M52="","",VLOOKUP(L52,選手情報打ち込み女子!$1:$1048576,2,FALSE))</f>
        <v/>
      </c>
      <c r="P52" s="165" t="str">
        <f>IF(M52="","",VLOOKUP(L52,選手情報打ち込み女子!$1:$1048576,3,FALSE))</f>
        <v/>
      </c>
      <c r="Q52" s="165" t="str">
        <f>IF(M52="","",VLOOKUP(L52,選手情報打ち込み女子!$1:$1048576,4,FALSE))</f>
        <v/>
      </c>
      <c r="R52" s="165" t="str">
        <f>IF(M52="","",VLOOKUP(L52,選手情報打ち込み女子!$1:$1048576,5,FALSE))</f>
        <v/>
      </c>
      <c r="S52" s="165" t="str">
        <f>IF(M52="","",VLOOKUP(L52,選手情報打ち込み女子!$1:$1048576,6,FALSE))</f>
        <v/>
      </c>
    </row>
    <row r="53" spans="1:19" ht="15" customHeight="1">
      <c r="A53" s="209"/>
      <c r="B53" s="170"/>
      <c r="C53" s="163" t="str">
        <f t="shared" si="6"/>
        <v/>
      </c>
      <c r="D53" s="172"/>
      <c r="E53" s="166" t="str">
        <f>IF(C53="","",VLOOKUP(B53,選手情報打ち込み男子!$1:$1048576,2,FALSE))</f>
        <v/>
      </c>
      <c r="F53" s="166" t="str">
        <f>IF(C53="","",VLOOKUP(B53,選手情報打ち込み男子!$1:$1048576,3,FALSE))</f>
        <v/>
      </c>
      <c r="G53" s="166" t="str">
        <f>IF(C53="","",VLOOKUP(B53,選手情報打ち込み男子!$1:$1048576,4,FALSE))</f>
        <v/>
      </c>
      <c r="H53" s="166" t="str">
        <f>IF(C53="","",VLOOKUP(B53,選手情報打ち込み男子!$1:$1048576,5,FALSE))</f>
        <v/>
      </c>
      <c r="I53" s="177" t="str">
        <f>IF(C53="","",VLOOKUP(B53,選手情報打ち込み男子!$1:$1048576,6,FALSE))</f>
        <v/>
      </c>
      <c r="K53" s="209"/>
      <c r="L53" s="174"/>
      <c r="M53" s="165" t="str">
        <f t="shared" si="5"/>
        <v/>
      </c>
      <c r="N53" s="172"/>
      <c r="O53" s="165" t="str">
        <f>IF(M53="","",VLOOKUP(L53,選手情報打ち込み女子!$1:$1048576,2,FALSE))</f>
        <v/>
      </c>
      <c r="P53" s="165" t="str">
        <f>IF(M53="","",VLOOKUP(L53,選手情報打ち込み女子!$1:$1048576,3,FALSE))</f>
        <v/>
      </c>
      <c r="Q53" s="165" t="str">
        <f>IF(M53="","",VLOOKUP(L53,選手情報打ち込み女子!$1:$1048576,4,FALSE))</f>
        <v/>
      </c>
      <c r="R53" s="165" t="str">
        <f>IF(M53="","",VLOOKUP(L53,選手情報打ち込み女子!$1:$1048576,5,FALSE))</f>
        <v/>
      </c>
      <c r="S53" s="165" t="str">
        <f>IF(M53="","",VLOOKUP(L53,選手情報打ち込み女子!$1:$1048576,6,FALSE))</f>
        <v/>
      </c>
    </row>
    <row r="54" spans="1:19" ht="15" customHeight="1">
      <c r="A54" s="209"/>
      <c r="B54" s="170"/>
      <c r="C54" s="163" t="str">
        <f t="shared" si="6"/>
        <v/>
      </c>
      <c r="D54" s="172"/>
      <c r="E54" s="166" t="str">
        <f>IF(C54="","",VLOOKUP(B54,選手情報打ち込み男子!$1:$1048576,2,FALSE))</f>
        <v/>
      </c>
      <c r="F54" s="166" t="str">
        <f>IF(C54="","",VLOOKUP(B54,選手情報打ち込み男子!$1:$1048576,3,FALSE))</f>
        <v/>
      </c>
      <c r="G54" s="166" t="str">
        <f>IF(C54="","",VLOOKUP(B54,選手情報打ち込み男子!$1:$1048576,4,FALSE))</f>
        <v/>
      </c>
      <c r="H54" s="166" t="str">
        <f>IF(C54="","",VLOOKUP(B54,選手情報打ち込み男子!$1:$1048576,5,FALSE))</f>
        <v/>
      </c>
      <c r="I54" s="177" t="str">
        <f>IF(C54="","",VLOOKUP(B54,選手情報打ち込み男子!$1:$1048576,6,FALSE))</f>
        <v/>
      </c>
      <c r="K54" s="209"/>
      <c r="L54" s="174"/>
      <c r="M54" s="165" t="str">
        <f t="shared" si="5"/>
        <v/>
      </c>
      <c r="N54" s="172"/>
      <c r="O54" s="165" t="str">
        <f>IF(M54="","",VLOOKUP(L54,選手情報打ち込み女子!$1:$1048576,2,FALSE))</f>
        <v/>
      </c>
      <c r="P54" s="165" t="str">
        <f>IF(M54="","",VLOOKUP(L54,選手情報打ち込み女子!$1:$1048576,3,FALSE))</f>
        <v/>
      </c>
      <c r="Q54" s="165" t="str">
        <f>IF(M54="","",VLOOKUP(L54,選手情報打ち込み女子!$1:$1048576,4,FALSE))</f>
        <v/>
      </c>
      <c r="R54" s="165" t="str">
        <f>IF(M54="","",VLOOKUP(L54,選手情報打ち込み女子!$1:$1048576,5,FALSE))</f>
        <v/>
      </c>
      <c r="S54" s="165" t="str">
        <f>IF(M54="","",VLOOKUP(L54,選手情報打ち込み女子!$1:$1048576,6,FALSE))</f>
        <v/>
      </c>
    </row>
    <row r="55" spans="1:19" ht="15" customHeight="1">
      <c r="A55" s="209"/>
      <c r="B55" s="170"/>
      <c r="C55" s="163" t="str">
        <f t="shared" si="6"/>
        <v/>
      </c>
      <c r="D55" s="172"/>
      <c r="E55" s="166" t="str">
        <f>IF(C55="","",VLOOKUP(B55,選手情報打ち込み男子!$1:$1048576,2,FALSE))</f>
        <v/>
      </c>
      <c r="F55" s="166" t="str">
        <f>IF(C55="","",VLOOKUP(B55,選手情報打ち込み男子!$1:$1048576,3,FALSE))</f>
        <v/>
      </c>
      <c r="G55" s="166" t="str">
        <f>IF(C55="","",VLOOKUP(B55,選手情報打ち込み男子!$1:$1048576,4,FALSE))</f>
        <v/>
      </c>
      <c r="H55" s="166" t="str">
        <f>IF(C55="","",VLOOKUP(B55,選手情報打ち込み男子!$1:$1048576,5,FALSE))</f>
        <v/>
      </c>
      <c r="I55" s="177" t="str">
        <f>IF(C55="","",VLOOKUP(B55,選手情報打ち込み男子!$1:$1048576,6,FALSE))</f>
        <v/>
      </c>
      <c r="K55" s="209"/>
      <c r="L55" s="174"/>
      <c r="M55" s="165" t="str">
        <f t="shared" si="5"/>
        <v/>
      </c>
      <c r="N55" s="172"/>
      <c r="O55" s="165" t="str">
        <f>IF(M55="","",VLOOKUP(L55,選手情報打ち込み女子!$1:$1048576,2,FALSE))</f>
        <v/>
      </c>
      <c r="P55" s="165" t="str">
        <f>IF(M55="","",VLOOKUP(L55,選手情報打ち込み女子!$1:$1048576,3,FALSE))</f>
        <v/>
      </c>
      <c r="Q55" s="165" t="str">
        <f>IF(M55="","",VLOOKUP(L55,選手情報打ち込み女子!$1:$1048576,4,FALSE))</f>
        <v/>
      </c>
      <c r="R55" s="165" t="str">
        <f>IF(M55="","",VLOOKUP(L55,選手情報打ち込み女子!$1:$1048576,5,FALSE))</f>
        <v/>
      </c>
      <c r="S55" s="165" t="str">
        <f>IF(M55="","",VLOOKUP(L55,選手情報打ち込み女子!$1:$1048576,6,FALSE))</f>
        <v/>
      </c>
    </row>
    <row r="56" spans="1:19" ht="15" customHeight="1">
      <c r="A56" s="209"/>
      <c r="B56" s="170"/>
      <c r="C56" s="163" t="str">
        <f t="shared" si="6"/>
        <v/>
      </c>
      <c r="D56" s="172"/>
      <c r="E56" s="166" t="str">
        <f>IF(C56="","",VLOOKUP(B56,選手情報打ち込み男子!$1:$1048576,2,FALSE))</f>
        <v/>
      </c>
      <c r="F56" s="166" t="str">
        <f>IF(C56="","",VLOOKUP(B56,選手情報打ち込み男子!$1:$1048576,3,FALSE))</f>
        <v/>
      </c>
      <c r="G56" s="166" t="str">
        <f>IF(C56="","",VLOOKUP(B56,選手情報打ち込み男子!$1:$1048576,4,FALSE))</f>
        <v/>
      </c>
      <c r="H56" s="166" t="str">
        <f>IF(C56="","",VLOOKUP(B56,選手情報打ち込み男子!$1:$1048576,5,FALSE))</f>
        <v/>
      </c>
      <c r="I56" s="177" t="str">
        <f>IF(C56="","",VLOOKUP(B56,選手情報打ち込み男子!$1:$1048576,6,FALSE))</f>
        <v/>
      </c>
      <c r="K56" s="209"/>
      <c r="L56" s="174"/>
      <c r="M56" s="165" t="str">
        <f t="shared" si="5"/>
        <v/>
      </c>
      <c r="N56" s="172"/>
      <c r="O56" s="165" t="str">
        <f>IF(M56="","",VLOOKUP(L56,選手情報打ち込み女子!$1:$1048576,2,FALSE))</f>
        <v/>
      </c>
      <c r="P56" s="165" t="str">
        <f>IF(M56="","",VLOOKUP(L56,選手情報打ち込み女子!$1:$1048576,3,FALSE))</f>
        <v/>
      </c>
      <c r="Q56" s="165" t="str">
        <f>IF(M56="","",VLOOKUP(L56,選手情報打ち込み女子!$1:$1048576,4,FALSE))</f>
        <v/>
      </c>
      <c r="R56" s="165" t="str">
        <f>IF(M56="","",VLOOKUP(L56,選手情報打ち込み女子!$1:$1048576,5,FALSE))</f>
        <v/>
      </c>
      <c r="S56" s="165" t="str">
        <f>IF(M56="","",VLOOKUP(L56,選手情報打ち込み女子!$1:$1048576,6,FALSE))</f>
        <v/>
      </c>
    </row>
    <row r="57" spans="1:19" ht="15" customHeight="1">
      <c r="A57" s="209"/>
      <c r="B57" s="170"/>
      <c r="C57" s="163" t="str">
        <f t="shared" si="6"/>
        <v/>
      </c>
      <c r="D57" s="172"/>
      <c r="E57" s="166" t="str">
        <f>IF(C57="","",VLOOKUP(B57,選手情報打ち込み男子!$1:$1048576,2,FALSE))</f>
        <v/>
      </c>
      <c r="F57" s="166" t="str">
        <f>IF(C57="","",VLOOKUP(B57,選手情報打ち込み男子!$1:$1048576,3,FALSE))</f>
        <v/>
      </c>
      <c r="G57" s="166" t="str">
        <f>IF(C57="","",VLOOKUP(B57,選手情報打ち込み男子!$1:$1048576,4,FALSE))</f>
        <v/>
      </c>
      <c r="H57" s="166" t="str">
        <f>IF(C57="","",VLOOKUP(B57,選手情報打ち込み男子!$1:$1048576,5,FALSE))</f>
        <v/>
      </c>
      <c r="I57" s="177" t="str">
        <f>IF(C57="","",VLOOKUP(B57,選手情報打ち込み男子!$1:$1048576,6,FALSE))</f>
        <v/>
      </c>
      <c r="K57" s="209"/>
      <c r="L57" s="174"/>
      <c r="M57" s="165" t="str">
        <f t="shared" si="5"/>
        <v/>
      </c>
      <c r="N57" s="172"/>
      <c r="O57" s="165" t="str">
        <f>IF(M57="","",VLOOKUP(L57,選手情報打ち込み女子!$1:$1048576,2,FALSE))</f>
        <v/>
      </c>
      <c r="P57" s="165" t="str">
        <f>IF(M57="","",VLOOKUP(L57,選手情報打ち込み女子!$1:$1048576,3,FALSE))</f>
        <v/>
      </c>
      <c r="Q57" s="165" t="str">
        <f>IF(M57="","",VLOOKUP(L57,選手情報打ち込み女子!$1:$1048576,4,FALSE))</f>
        <v/>
      </c>
      <c r="R57" s="165" t="str">
        <f>IF(M57="","",VLOOKUP(L57,選手情報打ち込み女子!$1:$1048576,5,FALSE))</f>
        <v/>
      </c>
      <c r="S57" s="165" t="str">
        <f>IF(M57="","",VLOOKUP(L57,選手情報打ち込み女子!$1:$1048576,6,FALSE))</f>
        <v/>
      </c>
    </row>
    <row r="58" spans="1:19" ht="15" customHeight="1">
      <c r="A58" s="209"/>
      <c r="B58" s="170"/>
      <c r="C58" s="163" t="str">
        <f t="shared" si="6"/>
        <v/>
      </c>
      <c r="D58" s="172"/>
      <c r="E58" s="166" t="str">
        <f>IF(C58="","",VLOOKUP(B58,選手情報打ち込み男子!$1:$1048576,2,FALSE))</f>
        <v/>
      </c>
      <c r="F58" s="166" t="str">
        <f>IF(C58="","",VLOOKUP(B58,選手情報打ち込み男子!$1:$1048576,3,FALSE))</f>
        <v/>
      </c>
      <c r="G58" s="166" t="str">
        <f>IF(C58="","",VLOOKUP(B58,選手情報打ち込み男子!$1:$1048576,4,FALSE))</f>
        <v/>
      </c>
      <c r="H58" s="166" t="str">
        <f>IF(C58="","",VLOOKUP(B58,選手情報打ち込み男子!$1:$1048576,5,FALSE))</f>
        <v/>
      </c>
      <c r="I58" s="177" t="str">
        <f>IF(C58="","",VLOOKUP(B58,選手情報打ち込み男子!$1:$1048576,6,FALSE))</f>
        <v/>
      </c>
      <c r="K58" s="209"/>
      <c r="L58" s="174"/>
      <c r="M58" s="165" t="str">
        <f t="shared" si="5"/>
        <v/>
      </c>
      <c r="N58" s="172"/>
      <c r="O58" s="165" t="str">
        <f>IF(M58="","",VLOOKUP(L58,選手情報打ち込み女子!$1:$1048576,2,FALSE))</f>
        <v/>
      </c>
      <c r="P58" s="165" t="str">
        <f>IF(M58="","",VLOOKUP(L58,選手情報打ち込み女子!$1:$1048576,3,FALSE))</f>
        <v/>
      </c>
      <c r="Q58" s="165" t="str">
        <f>IF(M58="","",VLOOKUP(L58,選手情報打ち込み女子!$1:$1048576,4,FALSE))</f>
        <v/>
      </c>
      <c r="R58" s="165" t="str">
        <f>IF(M58="","",VLOOKUP(L58,選手情報打ち込み女子!$1:$1048576,5,FALSE))</f>
        <v/>
      </c>
      <c r="S58" s="165" t="str">
        <f>IF(M58="","",VLOOKUP(L58,選手情報打ち込み女子!$1:$1048576,6,FALSE))</f>
        <v/>
      </c>
    </row>
    <row r="59" spans="1:19" ht="15" customHeight="1">
      <c r="A59" s="209"/>
      <c r="B59" s="170"/>
      <c r="C59" s="163" t="str">
        <f t="shared" si="6"/>
        <v/>
      </c>
      <c r="D59" s="172"/>
      <c r="E59" s="166" t="str">
        <f>IF(C59="","",VLOOKUP(B59,選手情報打ち込み男子!$1:$1048576,2,FALSE))</f>
        <v/>
      </c>
      <c r="F59" s="166" t="str">
        <f>IF(C59="","",VLOOKUP(B59,選手情報打ち込み男子!$1:$1048576,3,FALSE))</f>
        <v/>
      </c>
      <c r="G59" s="166" t="str">
        <f>IF(C59="","",VLOOKUP(B59,選手情報打ち込み男子!$1:$1048576,4,FALSE))</f>
        <v/>
      </c>
      <c r="H59" s="166" t="str">
        <f>IF(C59="","",VLOOKUP(B59,選手情報打ち込み男子!$1:$1048576,5,FALSE))</f>
        <v/>
      </c>
      <c r="I59" s="177" t="str">
        <f>IF(C59="","",VLOOKUP(B59,選手情報打ち込み男子!$1:$1048576,6,FALSE))</f>
        <v/>
      </c>
      <c r="K59" s="209"/>
      <c r="L59" s="174"/>
      <c r="M59" s="165" t="str">
        <f t="shared" si="5"/>
        <v/>
      </c>
      <c r="N59" s="172"/>
      <c r="O59" s="165" t="str">
        <f>IF(M59="","",VLOOKUP(L59,選手情報打ち込み女子!$1:$1048576,2,FALSE))</f>
        <v/>
      </c>
      <c r="P59" s="165" t="str">
        <f>IF(M59="","",VLOOKUP(L59,選手情報打ち込み女子!$1:$1048576,3,FALSE))</f>
        <v/>
      </c>
      <c r="Q59" s="165" t="str">
        <f>IF(M59="","",VLOOKUP(L59,選手情報打ち込み女子!$1:$1048576,4,FALSE))</f>
        <v/>
      </c>
      <c r="R59" s="165" t="str">
        <f>IF(M59="","",VLOOKUP(L59,選手情報打ち込み女子!$1:$1048576,5,FALSE))</f>
        <v/>
      </c>
      <c r="S59" s="165" t="str">
        <f>IF(M59="","",VLOOKUP(L59,選手情報打ち込み女子!$1:$1048576,6,FALSE))</f>
        <v/>
      </c>
    </row>
    <row r="60" spans="1:19" ht="15" customHeight="1">
      <c r="A60" s="209"/>
      <c r="B60" s="170"/>
      <c r="C60" s="163" t="str">
        <f t="shared" si="6"/>
        <v/>
      </c>
      <c r="D60" s="172"/>
      <c r="E60" s="166" t="str">
        <f>IF(C60="","",VLOOKUP(B60,選手情報打ち込み男子!$1:$1048576,2,FALSE))</f>
        <v/>
      </c>
      <c r="F60" s="166" t="str">
        <f>IF(C60="","",VLOOKUP(B60,選手情報打ち込み男子!$1:$1048576,3,FALSE))</f>
        <v/>
      </c>
      <c r="G60" s="166" t="str">
        <f>IF(C60="","",VLOOKUP(B60,選手情報打ち込み男子!$1:$1048576,4,FALSE))</f>
        <v/>
      </c>
      <c r="H60" s="166" t="str">
        <f>IF(C60="","",VLOOKUP(B60,選手情報打ち込み男子!$1:$1048576,5,FALSE))</f>
        <v/>
      </c>
      <c r="I60" s="177" t="str">
        <f>IF(C60="","",VLOOKUP(B60,選手情報打ち込み男子!$1:$1048576,6,FALSE))</f>
        <v/>
      </c>
      <c r="K60" s="209"/>
      <c r="L60" s="174"/>
      <c r="M60" s="165" t="str">
        <f t="shared" si="5"/>
        <v/>
      </c>
      <c r="N60" s="172"/>
      <c r="O60" s="165" t="str">
        <f>IF(M60="","",VLOOKUP(L60,選手情報打ち込み女子!$1:$1048576,2,FALSE))</f>
        <v/>
      </c>
      <c r="P60" s="165" t="str">
        <f>IF(M60="","",VLOOKUP(L60,選手情報打ち込み女子!$1:$1048576,3,FALSE))</f>
        <v/>
      </c>
      <c r="Q60" s="165" t="str">
        <f>IF(M60="","",VLOOKUP(L60,選手情報打ち込み女子!$1:$1048576,4,FALSE))</f>
        <v/>
      </c>
      <c r="R60" s="165" t="str">
        <f>IF(M60="","",VLOOKUP(L60,選手情報打ち込み女子!$1:$1048576,5,FALSE))</f>
        <v/>
      </c>
      <c r="S60" s="165" t="str">
        <f>IF(M60="","",VLOOKUP(L60,選手情報打ち込み女子!$1:$1048576,6,FALSE))</f>
        <v/>
      </c>
    </row>
    <row r="61" spans="1:19" ht="15" customHeight="1">
      <c r="A61" s="209"/>
      <c r="B61" s="170"/>
      <c r="C61" s="163" t="str">
        <f t="shared" si="6"/>
        <v/>
      </c>
      <c r="D61" s="172"/>
      <c r="E61" s="166" t="str">
        <f>IF(C61="","",VLOOKUP(B61,選手情報打ち込み男子!$1:$1048576,2,FALSE))</f>
        <v/>
      </c>
      <c r="F61" s="166" t="str">
        <f>IF(C61="","",VLOOKUP(B61,選手情報打ち込み男子!$1:$1048576,3,FALSE))</f>
        <v/>
      </c>
      <c r="G61" s="166" t="str">
        <f>IF(C61="","",VLOOKUP(B61,選手情報打ち込み男子!$1:$1048576,4,FALSE))</f>
        <v/>
      </c>
      <c r="H61" s="166" t="str">
        <f>IF(C61="","",VLOOKUP(B61,選手情報打ち込み男子!$1:$1048576,5,FALSE))</f>
        <v/>
      </c>
      <c r="I61" s="177" t="str">
        <f>IF(C61="","",VLOOKUP(B61,選手情報打ち込み男子!$1:$1048576,6,FALSE))</f>
        <v/>
      </c>
      <c r="K61" s="209"/>
      <c r="L61" s="174"/>
      <c r="M61" s="165" t="str">
        <f t="shared" si="5"/>
        <v/>
      </c>
      <c r="N61" s="172"/>
      <c r="O61" s="165" t="str">
        <f>IF(M61="","",VLOOKUP(L61,選手情報打ち込み女子!$1:$1048576,2,FALSE))</f>
        <v/>
      </c>
      <c r="P61" s="165" t="str">
        <f>IF(M61="","",VLOOKUP(L61,選手情報打ち込み女子!$1:$1048576,3,FALSE))</f>
        <v/>
      </c>
      <c r="Q61" s="165" t="str">
        <f>IF(M61="","",VLOOKUP(L61,選手情報打ち込み女子!$1:$1048576,4,FALSE))</f>
        <v/>
      </c>
      <c r="R61" s="165" t="str">
        <f>IF(M61="","",VLOOKUP(L61,選手情報打ち込み女子!$1:$1048576,5,FALSE))</f>
        <v/>
      </c>
      <c r="S61" s="165" t="str">
        <f>IF(M61="","",VLOOKUP(L61,選手情報打ち込み女子!$1:$1048576,6,FALSE))</f>
        <v/>
      </c>
    </row>
    <row r="62" spans="1:19" ht="15" customHeight="1">
      <c r="A62" s="209"/>
      <c r="B62" s="170"/>
      <c r="C62" s="163" t="str">
        <f t="shared" si="6"/>
        <v/>
      </c>
      <c r="D62" s="172"/>
      <c r="E62" s="166" t="str">
        <f>IF(C62="","",VLOOKUP(B62,選手情報打ち込み男子!$1:$1048576,2,FALSE))</f>
        <v/>
      </c>
      <c r="F62" s="166" t="str">
        <f>IF(C62="","",VLOOKUP(B62,選手情報打ち込み男子!$1:$1048576,3,FALSE))</f>
        <v/>
      </c>
      <c r="G62" s="166" t="str">
        <f>IF(C62="","",VLOOKUP(B62,選手情報打ち込み男子!$1:$1048576,4,FALSE))</f>
        <v/>
      </c>
      <c r="H62" s="166" t="str">
        <f>IF(C62="","",VLOOKUP(B62,選手情報打ち込み男子!$1:$1048576,5,FALSE))</f>
        <v/>
      </c>
      <c r="I62" s="177" t="str">
        <f>IF(C62="","",VLOOKUP(B62,選手情報打ち込み男子!$1:$1048576,6,FALSE))</f>
        <v/>
      </c>
      <c r="K62" s="209"/>
      <c r="L62" s="174"/>
      <c r="M62" s="165" t="str">
        <f t="shared" si="5"/>
        <v/>
      </c>
      <c r="N62" s="172"/>
      <c r="O62" s="165" t="str">
        <f>IF(M62="","",VLOOKUP(L62,選手情報打ち込み女子!$1:$1048576,2,FALSE))</f>
        <v/>
      </c>
      <c r="P62" s="165" t="str">
        <f>IF(M62="","",VLOOKUP(L62,選手情報打ち込み女子!$1:$1048576,3,FALSE))</f>
        <v/>
      </c>
      <c r="Q62" s="165" t="str">
        <f>IF(M62="","",VLOOKUP(L62,選手情報打ち込み女子!$1:$1048576,4,FALSE))</f>
        <v/>
      </c>
      <c r="R62" s="165" t="str">
        <f>IF(M62="","",VLOOKUP(L62,選手情報打ち込み女子!$1:$1048576,5,FALSE))</f>
        <v/>
      </c>
      <c r="S62" s="165" t="str">
        <f>IF(M62="","",VLOOKUP(L62,選手情報打ち込み女子!$1:$1048576,6,FALSE))</f>
        <v/>
      </c>
    </row>
    <row r="63" spans="1:19" ht="15" customHeight="1">
      <c r="A63" s="209"/>
      <c r="B63" s="170"/>
      <c r="C63" s="163" t="str">
        <f t="shared" si="6"/>
        <v/>
      </c>
      <c r="D63" s="172"/>
      <c r="E63" s="166" t="str">
        <f>IF(C63="","",VLOOKUP(B63,選手情報打ち込み男子!$1:$1048576,2,FALSE))</f>
        <v/>
      </c>
      <c r="F63" s="166" t="str">
        <f>IF(C63="","",VLOOKUP(B63,選手情報打ち込み男子!$1:$1048576,3,FALSE))</f>
        <v/>
      </c>
      <c r="G63" s="166" t="str">
        <f>IF(C63="","",VLOOKUP(B63,選手情報打ち込み男子!$1:$1048576,4,FALSE))</f>
        <v/>
      </c>
      <c r="H63" s="166" t="str">
        <f>IF(C63="","",VLOOKUP(B63,選手情報打ち込み男子!$1:$1048576,5,FALSE))</f>
        <v/>
      </c>
      <c r="I63" s="177" t="str">
        <f>IF(C63="","",VLOOKUP(B63,選手情報打ち込み男子!$1:$1048576,6,FALSE))</f>
        <v/>
      </c>
      <c r="K63" s="209"/>
      <c r="L63" s="174"/>
      <c r="M63" s="165" t="str">
        <f t="shared" si="5"/>
        <v/>
      </c>
      <c r="N63" s="172"/>
      <c r="O63" s="165" t="str">
        <f>IF(M63="","",VLOOKUP(L63,選手情報打ち込み女子!$1:$1048576,2,FALSE))</f>
        <v/>
      </c>
      <c r="P63" s="165" t="str">
        <f>IF(M63="","",VLOOKUP(L63,選手情報打ち込み女子!$1:$1048576,3,FALSE))</f>
        <v/>
      </c>
      <c r="Q63" s="165" t="str">
        <f>IF(M63="","",VLOOKUP(L63,選手情報打ち込み女子!$1:$1048576,4,FALSE))</f>
        <v/>
      </c>
      <c r="R63" s="165" t="str">
        <f>IF(M63="","",VLOOKUP(L63,選手情報打ち込み女子!$1:$1048576,5,FALSE))</f>
        <v/>
      </c>
      <c r="S63" s="165" t="str">
        <f>IF(M63="","",VLOOKUP(L63,選手情報打ち込み女子!$1:$1048576,6,FALSE))</f>
        <v/>
      </c>
    </row>
    <row r="64" spans="1:19" ht="15" customHeight="1">
      <c r="A64" s="209"/>
      <c r="B64" s="170"/>
      <c r="C64" s="163" t="str">
        <f t="shared" si="6"/>
        <v/>
      </c>
      <c r="D64" s="172"/>
      <c r="E64" s="166" t="str">
        <f>IF(C64="","",VLOOKUP(B64,選手情報打ち込み男子!$1:$1048576,2,FALSE))</f>
        <v/>
      </c>
      <c r="F64" s="166" t="str">
        <f>IF(C64="","",VLOOKUP(B64,選手情報打ち込み男子!$1:$1048576,3,FALSE))</f>
        <v/>
      </c>
      <c r="G64" s="166" t="str">
        <f>IF(C64="","",VLOOKUP(B64,選手情報打ち込み男子!$1:$1048576,4,FALSE))</f>
        <v/>
      </c>
      <c r="H64" s="166" t="str">
        <f>IF(C64="","",VLOOKUP(B64,選手情報打ち込み男子!$1:$1048576,5,FALSE))</f>
        <v/>
      </c>
      <c r="I64" s="177" t="str">
        <f>IF(C64="","",VLOOKUP(B64,選手情報打ち込み男子!$1:$1048576,6,FALSE))</f>
        <v/>
      </c>
      <c r="K64" s="209"/>
      <c r="L64" s="174"/>
      <c r="M64" s="165" t="str">
        <f t="shared" si="5"/>
        <v/>
      </c>
      <c r="N64" s="172"/>
      <c r="O64" s="165" t="str">
        <f>IF(M64="","",VLOOKUP(L64,選手情報打ち込み女子!$1:$1048576,2,FALSE))</f>
        <v/>
      </c>
      <c r="P64" s="165" t="str">
        <f>IF(M64="","",VLOOKUP(L64,選手情報打ち込み女子!$1:$1048576,3,FALSE))</f>
        <v/>
      </c>
      <c r="Q64" s="165" t="str">
        <f>IF(M64="","",VLOOKUP(L64,選手情報打ち込み女子!$1:$1048576,4,FALSE))</f>
        <v/>
      </c>
      <c r="R64" s="165" t="str">
        <f>IF(M64="","",VLOOKUP(L64,選手情報打ち込み女子!$1:$1048576,5,FALSE))</f>
        <v/>
      </c>
      <c r="S64" s="165" t="str">
        <f>IF(M64="","",VLOOKUP(L64,選手情報打ち込み女子!$1:$1048576,6,FALSE))</f>
        <v/>
      </c>
    </row>
    <row r="65" spans="1:19" ht="15" customHeight="1">
      <c r="A65" s="209"/>
      <c r="B65" s="170"/>
      <c r="C65" s="163" t="str">
        <f t="shared" si="6"/>
        <v/>
      </c>
      <c r="D65" s="172"/>
      <c r="E65" s="166" t="str">
        <f>IF(C65="","",VLOOKUP(B65,選手情報打ち込み男子!$1:$1048576,2,FALSE))</f>
        <v/>
      </c>
      <c r="F65" s="166" t="str">
        <f>IF(C65="","",VLOOKUP(B65,選手情報打ち込み男子!$1:$1048576,3,FALSE))</f>
        <v/>
      </c>
      <c r="G65" s="166" t="str">
        <f>IF(C65="","",VLOOKUP(B65,選手情報打ち込み男子!$1:$1048576,4,FALSE))</f>
        <v/>
      </c>
      <c r="H65" s="166" t="str">
        <f>IF(C65="","",VLOOKUP(B65,選手情報打ち込み男子!$1:$1048576,5,FALSE))</f>
        <v/>
      </c>
      <c r="I65" s="177" t="str">
        <f>IF(C65="","",VLOOKUP(B65,選手情報打ち込み男子!$1:$1048576,6,FALSE))</f>
        <v/>
      </c>
      <c r="K65" s="209"/>
      <c r="L65" s="174"/>
      <c r="M65" s="165" t="str">
        <f t="shared" si="5"/>
        <v/>
      </c>
      <c r="N65" s="172"/>
      <c r="O65" s="165" t="str">
        <f>IF(M65="","",VLOOKUP(L65,選手情報打ち込み女子!$1:$1048576,2,FALSE))</f>
        <v/>
      </c>
      <c r="P65" s="165" t="str">
        <f>IF(M65="","",VLOOKUP(L65,選手情報打ち込み女子!$1:$1048576,3,FALSE))</f>
        <v/>
      </c>
      <c r="Q65" s="165" t="str">
        <f>IF(M65="","",VLOOKUP(L65,選手情報打ち込み女子!$1:$1048576,4,FALSE))</f>
        <v/>
      </c>
      <c r="R65" s="165" t="str">
        <f>IF(M65="","",VLOOKUP(L65,選手情報打ち込み女子!$1:$1048576,5,FALSE))</f>
        <v/>
      </c>
      <c r="S65" s="165" t="str">
        <f>IF(M65="","",VLOOKUP(L65,選手情報打ち込み女子!$1:$1048576,6,FALSE))</f>
        <v/>
      </c>
    </row>
    <row r="66" spans="1:19" ht="15" customHeight="1">
      <c r="A66" s="209"/>
      <c r="B66" s="170"/>
      <c r="C66" s="163" t="str">
        <f t="shared" si="6"/>
        <v/>
      </c>
      <c r="D66" s="172"/>
      <c r="E66" s="166" t="str">
        <f>IF(C66="","",VLOOKUP(B66,選手情報打ち込み男子!$1:$1048576,2,FALSE))</f>
        <v/>
      </c>
      <c r="F66" s="166" t="str">
        <f>IF(C66="","",VLOOKUP(B66,選手情報打ち込み男子!$1:$1048576,3,FALSE))</f>
        <v/>
      </c>
      <c r="G66" s="166" t="str">
        <f>IF(C66="","",VLOOKUP(B66,選手情報打ち込み男子!$1:$1048576,4,FALSE))</f>
        <v/>
      </c>
      <c r="H66" s="166" t="str">
        <f>IF(C66="","",VLOOKUP(B66,選手情報打ち込み男子!$1:$1048576,5,FALSE))</f>
        <v/>
      </c>
      <c r="I66" s="177" t="str">
        <f>IF(C66="","",VLOOKUP(B66,選手情報打ち込み男子!$1:$1048576,6,FALSE))</f>
        <v/>
      </c>
      <c r="K66" s="209"/>
      <c r="L66" s="174"/>
      <c r="M66" s="165" t="str">
        <f t="shared" si="5"/>
        <v/>
      </c>
      <c r="N66" s="172"/>
      <c r="O66" s="165" t="str">
        <f>IF(M66="","",VLOOKUP(L66,選手情報打ち込み女子!$1:$1048576,2,FALSE))</f>
        <v/>
      </c>
      <c r="P66" s="165" t="str">
        <f>IF(M66="","",VLOOKUP(L66,選手情報打ち込み女子!$1:$1048576,3,FALSE))</f>
        <v/>
      </c>
      <c r="Q66" s="165" t="str">
        <f>IF(M66="","",VLOOKUP(L66,選手情報打ち込み女子!$1:$1048576,4,FALSE))</f>
        <v/>
      </c>
      <c r="R66" s="165" t="str">
        <f>IF(M66="","",VLOOKUP(L66,選手情報打ち込み女子!$1:$1048576,5,FALSE))</f>
        <v/>
      </c>
      <c r="S66" s="165" t="str">
        <f>IF(M66="","",VLOOKUP(L66,選手情報打ち込み女子!$1:$1048576,6,FALSE))</f>
        <v/>
      </c>
    </row>
    <row r="67" spans="1:19" ht="15" customHeight="1">
      <c r="A67" s="209"/>
      <c r="B67" s="170"/>
      <c r="C67" s="163" t="str">
        <f t="shared" si="6"/>
        <v/>
      </c>
      <c r="D67" s="172"/>
      <c r="E67" s="166" t="str">
        <f>IF(C67="","",VLOOKUP(B67,選手情報打ち込み男子!$1:$1048576,2,FALSE))</f>
        <v/>
      </c>
      <c r="F67" s="166" t="str">
        <f>IF(C67="","",VLOOKUP(B67,選手情報打ち込み男子!$1:$1048576,3,FALSE))</f>
        <v/>
      </c>
      <c r="G67" s="166" t="str">
        <f>IF(C67="","",VLOOKUP(B67,選手情報打ち込み男子!$1:$1048576,4,FALSE))</f>
        <v/>
      </c>
      <c r="H67" s="166" t="str">
        <f>IF(C67="","",VLOOKUP(B67,選手情報打ち込み男子!$1:$1048576,5,FALSE))</f>
        <v/>
      </c>
      <c r="I67" s="177" t="str">
        <f>IF(C67="","",VLOOKUP(B67,選手情報打ち込み男子!$1:$1048576,6,FALSE))</f>
        <v/>
      </c>
      <c r="K67" s="209"/>
      <c r="L67" s="174"/>
      <c r="M67" s="165" t="str">
        <f t="shared" si="5"/>
        <v/>
      </c>
      <c r="N67" s="172"/>
      <c r="O67" s="165" t="str">
        <f>IF(M67="","",VLOOKUP(L67,選手情報打ち込み女子!$1:$1048576,2,FALSE))</f>
        <v/>
      </c>
      <c r="P67" s="165" t="str">
        <f>IF(M67="","",VLOOKUP(L67,選手情報打ち込み女子!$1:$1048576,3,FALSE))</f>
        <v/>
      </c>
      <c r="Q67" s="165" t="str">
        <f>IF(M67="","",VLOOKUP(L67,選手情報打ち込み女子!$1:$1048576,4,FALSE))</f>
        <v/>
      </c>
      <c r="R67" s="165" t="str">
        <f>IF(M67="","",VLOOKUP(L67,選手情報打ち込み女子!$1:$1048576,5,FALSE))</f>
        <v/>
      </c>
      <c r="S67" s="165" t="str">
        <f>IF(M67="","",VLOOKUP(L67,選手情報打ち込み女子!$1:$1048576,6,FALSE))</f>
        <v/>
      </c>
    </row>
    <row r="68" spans="1:19" ht="15" customHeight="1">
      <c r="A68" s="209"/>
      <c r="B68" s="170"/>
      <c r="C68" s="163" t="str">
        <f t="shared" si="6"/>
        <v/>
      </c>
      <c r="D68" s="172"/>
      <c r="E68" s="166" t="str">
        <f>IF(C68="","",VLOOKUP(B68,選手情報打ち込み男子!$1:$1048576,2,FALSE))</f>
        <v/>
      </c>
      <c r="F68" s="166" t="str">
        <f>IF(C68="","",VLOOKUP(B68,選手情報打ち込み男子!$1:$1048576,3,FALSE))</f>
        <v/>
      </c>
      <c r="G68" s="166" t="str">
        <f>IF(C68="","",VLOOKUP(B68,選手情報打ち込み男子!$1:$1048576,4,FALSE))</f>
        <v/>
      </c>
      <c r="H68" s="166" t="str">
        <f>IF(C68="","",VLOOKUP(B68,選手情報打ち込み男子!$1:$1048576,5,FALSE))</f>
        <v/>
      </c>
      <c r="I68" s="177" t="str">
        <f>IF(C68="","",VLOOKUP(B68,選手情報打ち込み男子!$1:$1048576,6,FALSE))</f>
        <v/>
      </c>
      <c r="K68" s="209"/>
      <c r="L68" s="174"/>
      <c r="M68" s="165" t="str">
        <f t="shared" si="5"/>
        <v/>
      </c>
      <c r="N68" s="172"/>
      <c r="O68" s="165" t="str">
        <f>IF(M68="","",VLOOKUP(L68,選手情報打ち込み女子!$1:$1048576,2,FALSE))</f>
        <v/>
      </c>
      <c r="P68" s="165" t="str">
        <f>IF(M68="","",VLOOKUP(L68,選手情報打ち込み女子!$1:$1048576,3,FALSE))</f>
        <v/>
      </c>
      <c r="Q68" s="165" t="str">
        <f>IF(M68="","",VLOOKUP(L68,選手情報打ち込み女子!$1:$1048576,4,FALSE))</f>
        <v/>
      </c>
      <c r="R68" s="165" t="str">
        <f>IF(M68="","",VLOOKUP(L68,選手情報打ち込み女子!$1:$1048576,5,FALSE))</f>
        <v/>
      </c>
      <c r="S68" s="165" t="str">
        <f>IF(M68="","",VLOOKUP(L68,選手情報打ち込み女子!$1:$1048576,6,FALSE))</f>
        <v/>
      </c>
    </row>
    <row r="69" spans="1:19" ht="15" customHeight="1">
      <c r="A69" s="209"/>
      <c r="B69" s="170"/>
      <c r="C69" s="163" t="str">
        <f t="shared" si="6"/>
        <v/>
      </c>
      <c r="D69" s="172"/>
      <c r="E69" s="166" t="str">
        <f>IF(C69="","",VLOOKUP(B69,選手情報打ち込み男子!$1:$1048576,2,FALSE))</f>
        <v/>
      </c>
      <c r="F69" s="166" t="str">
        <f>IF(C69="","",VLOOKUP(B69,選手情報打ち込み男子!$1:$1048576,3,FALSE))</f>
        <v/>
      </c>
      <c r="G69" s="166" t="str">
        <f>IF(C69="","",VLOOKUP(B69,選手情報打ち込み男子!$1:$1048576,4,FALSE))</f>
        <v/>
      </c>
      <c r="H69" s="166" t="str">
        <f>IF(C69="","",VLOOKUP(B69,選手情報打ち込み男子!$1:$1048576,5,FALSE))</f>
        <v/>
      </c>
      <c r="I69" s="177" t="str">
        <f>IF(C69="","",VLOOKUP(B69,選手情報打ち込み男子!$1:$1048576,6,FALSE))</f>
        <v/>
      </c>
      <c r="K69" s="209"/>
      <c r="L69" s="174"/>
      <c r="M69" s="165" t="str">
        <f t="shared" si="5"/>
        <v/>
      </c>
      <c r="N69" s="172"/>
      <c r="O69" s="165" t="str">
        <f>IF(M69="","",VLOOKUP(L69,選手情報打ち込み女子!$1:$1048576,2,FALSE))</f>
        <v/>
      </c>
      <c r="P69" s="165" t="str">
        <f>IF(M69="","",VLOOKUP(L69,選手情報打ち込み女子!$1:$1048576,3,FALSE))</f>
        <v/>
      </c>
      <c r="Q69" s="165" t="str">
        <f>IF(M69="","",VLOOKUP(L69,選手情報打ち込み女子!$1:$1048576,4,FALSE))</f>
        <v/>
      </c>
      <c r="R69" s="165" t="str">
        <f>IF(M69="","",VLOOKUP(L69,選手情報打ち込み女子!$1:$1048576,5,FALSE))</f>
        <v/>
      </c>
      <c r="S69" s="165" t="str">
        <f>IF(M69="","",VLOOKUP(L69,選手情報打ち込み女子!$1:$1048576,6,FALSE))</f>
        <v/>
      </c>
    </row>
    <row r="70" spans="1:19" ht="15" customHeight="1">
      <c r="A70" s="209"/>
      <c r="B70" s="170"/>
      <c r="C70" s="163" t="str">
        <f t="shared" si="6"/>
        <v/>
      </c>
      <c r="D70" s="172"/>
      <c r="E70" s="166" t="str">
        <f>IF(C70="","",VLOOKUP(B70,選手情報打ち込み男子!$1:$1048576,2,FALSE))</f>
        <v/>
      </c>
      <c r="F70" s="166" t="str">
        <f>IF(C70="","",VLOOKUP(B70,選手情報打ち込み男子!$1:$1048576,3,FALSE))</f>
        <v/>
      </c>
      <c r="G70" s="166" t="str">
        <f>IF(C70="","",VLOOKUP(B70,選手情報打ち込み男子!$1:$1048576,4,FALSE))</f>
        <v/>
      </c>
      <c r="H70" s="166" t="str">
        <f>IF(C70="","",VLOOKUP(B70,選手情報打ち込み男子!$1:$1048576,5,FALSE))</f>
        <v/>
      </c>
      <c r="I70" s="177" t="str">
        <f>IF(C70="","",VLOOKUP(B70,選手情報打ち込み男子!$1:$1048576,6,FALSE))</f>
        <v/>
      </c>
      <c r="K70" s="209"/>
      <c r="L70" s="174"/>
      <c r="M70" s="165" t="str">
        <f t="shared" si="5"/>
        <v/>
      </c>
      <c r="N70" s="172"/>
      <c r="O70" s="165" t="str">
        <f>IF(M70="","",VLOOKUP(L70,選手情報打ち込み女子!$1:$1048576,2,FALSE))</f>
        <v/>
      </c>
      <c r="P70" s="165" t="str">
        <f>IF(M70="","",VLOOKUP(L70,選手情報打ち込み女子!$1:$1048576,3,FALSE))</f>
        <v/>
      </c>
      <c r="Q70" s="165" t="str">
        <f>IF(M70="","",VLOOKUP(L70,選手情報打ち込み女子!$1:$1048576,4,FALSE))</f>
        <v/>
      </c>
      <c r="R70" s="165" t="str">
        <f>IF(M70="","",VLOOKUP(L70,選手情報打ち込み女子!$1:$1048576,5,FALSE))</f>
        <v/>
      </c>
      <c r="S70" s="165" t="str">
        <f>IF(M70="","",VLOOKUP(L70,選手情報打ち込み女子!$1:$1048576,6,FALSE))</f>
        <v/>
      </c>
    </row>
    <row r="71" spans="1:19" ht="15" customHeight="1">
      <c r="A71" s="209"/>
      <c r="B71" s="170"/>
      <c r="C71" s="163" t="str">
        <f t="shared" si="6"/>
        <v/>
      </c>
      <c r="D71" s="172"/>
      <c r="E71" s="166" t="str">
        <f>IF(C71="","",VLOOKUP(B71,選手情報打ち込み男子!$1:$1048576,2,FALSE))</f>
        <v/>
      </c>
      <c r="F71" s="166" t="str">
        <f>IF(C71="","",VLOOKUP(B71,選手情報打ち込み男子!$1:$1048576,3,FALSE))</f>
        <v/>
      </c>
      <c r="G71" s="166" t="str">
        <f>IF(C71="","",VLOOKUP(B71,選手情報打ち込み男子!$1:$1048576,4,FALSE))</f>
        <v/>
      </c>
      <c r="H71" s="166" t="str">
        <f>IF(C71="","",VLOOKUP(B71,選手情報打ち込み男子!$1:$1048576,5,FALSE))</f>
        <v/>
      </c>
      <c r="I71" s="177" t="str">
        <f>IF(C71="","",VLOOKUP(B71,選手情報打ち込み男子!$1:$1048576,6,FALSE))</f>
        <v/>
      </c>
      <c r="K71" s="209"/>
      <c r="L71" s="174"/>
      <c r="M71" s="165" t="str">
        <f t="shared" si="5"/>
        <v/>
      </c>
      <c r="N71" s="172"/>
      <c r="O71" s="165" t="str">
        <f>IF(M71="","",VLOOKUP(L71,選手情報打ち込み女子!$1:$1048576,2,FALSE))</f>
        <v/>
      </c>
      <c r="P71" s="165" t="str">
        <f>IF(M71="","",VLOOKUP(L71,選手情報打ち込み女子!$1:$1048576,3,FALSE))</f>
        <v/>
      </c>
      <c r="Q71" s="165" t="str">
        <f>IF(M71="","",VLOOKUP(L71,選手情報打ち込み女子!$1:$1048576,4,FALSE))</f>
        <v/>
      </c>
      <c r="R71" s="165" t="str">
        <f>IF(M71="","",VLOOKUP(L71,選手情報打ち込み女子!$1:$1048576,5,FALSE))</f>
        <v/>
      </c>
      <c r="S71" s="165" t="str">
        <f>IF(M71="","",VLOOKUP(L71,選手情報打ち込み女子!$1:$1048576,6,FALSE))</f>
        <v/>
      </c>
    </row>
    <row r="72" spans="1:19" ht="15" customHeight="1" thickBot="1">
      <c r="A72" s="209"/>
      <c r="B72" s="170"/>
      <c r="C72" s="163" t="str">
        <f t="shared" si="6"/>
        <v/>
      </c>
      <c r="D72" s="172"/>
      <c r="E72" s="166" t="str">
        <f>IF(C72="","",VLOOKUP(B72,選手情報打ち込み男子!$1:$1048576,2,FALSE))</f>
        <v/>
      </c>
      <c r="F72" s="166" t="str">
        <f>IF(C72="","",VLOOKUP(B72,選手情報打ち込み男子!$1:$1048576,3,FALSE))</f>
        <v/>
      </c>
      <c r="G72" s="166" t="str">
        <f>IF(C72="","",VLOOKUP(B72,選手情報打ち込み男子!$1:$1048576,4,FALSE))</f>
        <v/>
      </c>
      <c r="H72" s="166" t="str">
        <f>IF(C72="","",VLOOKUP(B72,選手情報打ち込み男子!$1:$1048576,5,FALSE))</f>
        <v/>
      </c>
      <c r="I72" s="177" t="str">
        <f>IF(C72="","",VLOOKUP(B72,選手情報打ち込み男子!$1:$1048576,6,FALSE))</f>
        <v/>
      </c>
      <c r="K72" s="210"/>
      <c r="L72" s="174"/>
      <c r="M72" s="165" t="str">
        <f t="shared" si="5"/>
        <v/>
      </c>
      <c r="N72" s="207"/>
      <c r="O72" s="165" t="str">
        <f>IF(M72="","",VLOOKUP(L72,選手情報打ち込み女子!$1:$1048576,2,FALSE))</f>
        <v/>
      </c>
      <c r="P72" s="165" t="str">
        <f>IF(M72="","",VLOOKUP(L72,選手情報打ち込み女子!$1:$1048576,3,FALSE))</f>
        <v/>
      </c>
      <c r="Q72" s="165" t="str">
        <f>IF(M72="","",VLOOKUP(L72,選手情報打ち込み女子!$1:$1048576,4,FALSE))</f>
        <v/>
      </c>
      <c r="R72" s="165" t="str">
        <f>IF(M72="","",VLOOKUP(L72,選手情報打ち込み女子!$1:$1048576,5,FALSE))</f>
        <v/>
      </c>
      <c r="S72" s="165" t="str">
        <f>IF(M72="","",VLOOKUP(L72,選手情報打ち込み女子!$1:$1048576,6,FALSE))</f>
        <v/>
      </c>
    </row>
    <row r="73" spans="1:19" ht="15" customHeight="1">
      <c r="A73" s="209"/>
      <c r="B73" s="170"/>
      <c r="C73" s="163" t="str">
        <f t="shared" si="6"/>
        <v/>
      </c>
      <c r="D73" s="172"/>
      <c r="E73" s="166" t="str">
        <f>IF(C73="","",VLOOKUP(B73,選手情報打ち込み男子!$1:$1048576,2,FALSE))</f>
        <v/>
      </c>
      <c r="F73" s="166" t="str">
        <f>IF(C73="","",VLOOKUP(B73,選手情報打ち込み男子!$1:$1048576,3,FALSE))</f>
        <v/>
      </c>
      <c r="G73" s="166" t="str">
        <f>IF(C73="","",VLOOKUP(B73,選手情報打ち込み男子!$1:$1048576,4,FALSE))</f>
        <v/>
      </c>
      <c r="H73" s="166" t="str">
        <f>IF(C73="","",VLOOKUP(B73,選手情報打ち込み男子!$1:$1048576,5,FALSE))</f>
        <v/>
      </c>
      <c r="I73" s="177" t="str">
        <f>IF(C73="","",VLOOKUP(B73,選手情報打ち込み男子!$1:$1048576,6,FALSE))</f>
        <v/>
      </c>
      <c r="K73" s="77"/>
      <c r="L73" s="206"/>
      <c r="M73" s="77" t="str">
        <f t="shared" si="5"/>
        <v/>
      </c>
      <c r="N73" s="203"/>
      <c r="O73" s="77" t="str">
        <f>IF(M73="","",VLOOKUP(L73,選手情報打ち込み女子!$1:$1048576,2,FALSE))</f>
        <v/>
      </c>
      <c r="P73" s="77" t="str">
        <f>IF(M73="","",VLOOKUP(L73,選手情報打ち込み女子!$1:$1048576,3,FALSE))</f>
        <v/>
      </c>
      <c r="Q73" s="191" t="str">
        <f>IF(M73="","",VLOOKUP(L73,選手情報打ち込み女子!$1:$1048576,4,FALSE))</f>
        <v/>
      </c>
      <c r="R73" s="191" t="str">
        <f>IF(M73="","",VLOOKUP(L73,選手情報打ち込み女子!$1:$1048576,5,FALSE))</f>
        <v/>
      </c>
      <c r="S73" s="191" t="str">
        <f>IF(M73="","",VLOOKUP(L73,選手情報打ち込み女子!$1:$1048576,6,FALSE))</f>
        <v/>
      </c>
    </row>
    <row r="74" spans="1:19" ht="15" customHeight="1">
      <c r="A74" s="209"/>
      <c r="B74" s="170"/>
      <c r="C74" s="163" t="str">
        <f t="shared" si="6"/>
        <v/>
      </c>
      <c r="D74" s="172"/>
      <c r="E74" s="166" t="str">
        <f>IF(C74="","",VLOOKUP(B74,選手情報打ち込み男子!$1:$1048576,2,FALSE))</f>
        <v/>
      </c>
      <c r="F74" s="166" t="str">
        <f>IF(C74="","",VLOOKUP(B74,選手情報打ち込み男子!$1:$1048576,3,FALSE))</f>
        <v/>
      </c>
      <c r="G74" s="166" t="str">
        <f>IF(C74="","",VLOOKUP(B74,選手情報打ち込み男子!$1:$1048576,4,FALSE))</f>
        <v/>
      </c>
      <c r="H74" s="166" t="str">
        <f>IF(C74="","",VLOOKUP(B74,選手情報打ち込み男子!$1:$1048576,5,FALSE))</f>
        <v/>
      </c>
      <c r="I74" s="177" t="str">
        <f>IF(C74="","",VLOOKUP(B74,選手情報打ち込み男子!$1:$1048576,6,FALSE))</f>
        <v/>
      </c>
      <c r="K74" s="77"/>
      <c r="L74" s="202"/>
      <c r="M74" s="77" t="str">
        <f t="shared" si="5"/>
        <v/>
      </c>
      <c r="N74" s="203"/>
      <c r="O74" s="77" t="str">
        <f>IF(M74="","",VLOOKUP(L74,選手情報打ち込み女子!$1:$1048576,2,FALSE))</f>
        <v/>
      </c>
      <c r="P74" s="77" t="str">
        <f>IF(M74="","",VLOOKUP(L74,選手情報打ち込み女子!$1:$1048576,3,FALSE))</f>
        <v/>
      </c>
      <c r="Q74" s="191" t="str">
        <f>IF(M74="","",VLOOKUP(L74,選手情報打ち込み女子!$1:$1048576,4,FALSE))</f>
        <v/>
      </c>
      <c r="R74" s="191" t="str">
        <f>IF(M74="","",VLOOKUP(L74,選手情報打ち込み女子!$1:$1048576,5,FALSE))</f>
        <v/>
      </c>
      <c r="S74" s="191" t="str">
        <f>IF(M74="","",VLOOKUP(L74,選手情報打ち込み女子!$1:$1048576,6,FALSE))</f>
        <v/>
      </c>
    </row>
    <row r="75" spans="1:19" ht="15" customHeight="1">
      <c r="A75" s="209"/>
      <c r="B75" s="170"/>
      <c r="C75" s="163" t="str">
        <f t="shared" si="6"/>
        <v/>
      </c>
      <c r="D75" s="172"/>
      <c r="E75" s="166" t="str">
        <f>IF(C75="","",VLOOKUP(B75,選手情報打ち込み男子!$1:$1048576,2,FALSE))</f>
        <v/>
      </c>
      <c r="F75" s="166" t="str">
        <f>IF(C75="","",VLOOKUP(B75,選手情報打ち込み男子!$1:$1048576,3,FALSE))</f>
        <v/>
      </c>
      <c r="G75" s="166" t="str">
        <f>IF(C75="","",VLOOKUP(B75,選手情報打ち込み男子!$1:$1048576,4,FALSE))</f>
        <v/>
      </c>
      <c r="H75" s="166" t="str">
        <f>IF(C75="","",VLOOKUP(B75,選手情報打ち込み男子!$1:$1048576,5,FALSE))</f>
        <v/>
      </c>
      <c r="I75" s="177" t="str">
        <f>IF(C75="","",VLOOKUP(B75,選手情報打ち込み男子!$1:$1048576,6,FALSE))</f>
        <v/>
      </c>
      <c r="K75" s="77"/>
      <c r="L75" s="202"/>
      <c r="M75" s="77" t="str">
        <f t="shared" si="5"/>
        <v/>
      </c>
      <c r="N75" s="203"/>
      <c r="O75" s="77" t="str">
        <f>IF(M75="","",VLOOKUP(L75,選手情報打ち込み女子!$1:$1048576,2,FALSE))</f>
        <v/>
      </c>
      <c r="P75" s="77" t="str">
        <f>IF(M75="","",VLOOKUP(L75,選手情報打ち込み女子!$1:$1048576,3,FALSE))</f>
        <v/>
      </c>
      <c r="Q75" s="191" t="str">
        <f>IF(M75="","",VLOOKUP(L75,選手情報打ち込み女子!$1:$1048576,4,FALSE))</f>
        <v/>
      </c>
      <c r="R75" s="191" t="str">
        <f>IF(M75="","",VLOOKUP(L75,選手情報打ち込み女子!$1:$1048576,5,FALSE))</f>
        <v/>
      </c>
      <c r="S75" s="191" t="str">
        <f>IF(M75="","",VLOOKUP(L75,選手情報打ち込み女子!$1:$1048576,6,FALSE))</f>
        <v/>
      </c>
    </row>
    <row r="76" spans="1:19" ht="15" customHeight="1">
      <c r="A76" s="209"/>
      <c r="B76" s="170"/>
      <c r="C76" s="163" t="str">
        <f t="shared" si="6"/>
        <v/>
      </c>
      <c r="D76" s="172"/>
      <c r="E76" s="166" t="str">
        <f>IF(C76="","",VLOOKUP(B76,選手情報打ち込み男子!$1:$1048576,2,FALSE))</f>
        <v/>
      </c>
      <c r="F76" s="166" t="str">
        <f>IF(C76="","",VLOOKUP(B76,選手情報打ち込み男子!$1:$1048576,3,FALSE))</f>
        <v/>
      </c>
      <c r="G76" s="166" t="str">
        <f>IF(C76="","",VLOOKUP(B76,選手情報打ち込み男子!$1:$1048576,4,FALSE))</f>
        <v/>
      </c>
      <c r="H76" s="166" t="str">
        <f>IF(C76="","",VLOOKUP(B76,選手情報打ち込み男子!$1:$1048576,5,FALSE))</f>
        <v/>
      </c>
      <c r="I76" s="177" t="str">
        <f>IF(C76="","",VLOOKUP(B76,選手情報打ち込み男子!$1:$1048576,6,FALSE))</f>
        <v/>
      </c>
      <c r="K76" s="77"/>
      <c r="L76" s="202"/>
      <c r="M76" s="77" t="str">
        <f t="shared" si="5"/>
        <v/>
      </c>
      <c r="N76" s="203"/>
      <c r="O76" s="77" t="str">
        <f>IF(M76="","",VLOOKUP(L76,選手情報打ち込み女子!$1:$1048576,2,FALSE))</f>
        <v/>
      </c>
      <c r="P76" s="77" t="str">
        <f>IF(M76="","",VLOOKUP(L76,選手情報打ち込み女子!$1:$1048576,3,FALSE))</f>
        <v/>
      </c>
      <c r="Q76" s="191" t="str">
        <f>IF(M76="","",VLOOKUP(L76,選手情報打ち込み女子!$1:$1048576,4,FALSE))</f>
        <v/>
      </c>
      <c r="R76" s="191" t="str">
        <f>IF(M76="","",VLOOKUP(L76,選手情報打ち込み女子!$1:$1048576,5,FALSE))</f>
        <v/>
      </c>
      <c r="S76" s="191" t="str">
        <f>IF(M76="","",VLOOKUP(L76,選手情報打ち込み女子!$1:$1048576,6,FALSE))</f>
        <v/>
      </c>
    </row>
    <row r="77" spans="1:19" ht="15" customHeight="1">
      <c r="A77" s="209"/>
      <c r="B77" s="170"/>
      <c r="C77" s="163" t="str">
        <f t="shared" si="6"/>
        <v/>
      </c>
      <c r="D77" s="172"/>
      <c r="E77" s="166" t="str">
        <f>IF(C77="","",VLOOKUP(B77,選手情報打ち込み男子!$1:$1048576,2,FALSE))</f>
        <v/>
      </c>
      <c r="F77" s="166" t="str">
        <f>IF(C77="","",VLOOKUP(B77,選手情報打ち込み男子!$1:$1048576,3,FALSE))</f>
        <v/>
      </c>
      <c r="G77" s="166" t="str">
        <f>IF(C77="","",VLOOKUP(B77,選手情報打ち込み男子!$1:$1048576,4,FALSE))</f>
        <v/>
      </c>
      <c r="H77" s="166" t="str">
        <f>IF(C77="","",VLOOKUP(B77,選手情報打ち込み男子!$1:$1048576,5,FALSE))</f>
        <v/>
      </c>
      <c r="I77" s="177" t="str">
        <f>IF(C77="","",VLOOKUP(B77,選手情報打ち込み男子!$1:$1048576,6,FALSE))</f>
        <v/>
      </c>
      <c r="K77" s="77"/>
      <c r="L77" s="202"/>
      <c r="M77" s="77" t="str">
        <f t="shared" si="5"/>
        <v/>
      </c>
      <c r="N77" s="203"/>
      <c r="O77" s="77" t="str">
        <f>IF(M77="","",VLOOKUP(L77,選手情報打ち込み女子!$1:$1048576,2,FALSE))</f>
        <v/>
      </c>
      <c r="P77" s="77" t="str">
        <f>IF(M77="","",VLOOKUP(L77,選手情報打ち込み女子!$1:$1048576,3,FALSE))</f>
        <v/>
      </c>
      <c r="Q77" s="191" t="str">
        <f>IF(M77="","",VLOOKUP(L77,選手情報打ち込み女子!$1:$1048576,4,FALSE))</f>
        <v/>
      </c>
      <c r="R77" s="191" t="str">
        <f>IF(M77="","",VLOOKUP(L77,選手情報打ち込み女子!$1:$1048576,5,FALSE))</f>
        <v/>
      </c>
      <c r="S77" s="191" t="str">
        <f>IF(M77="","",VLOOKUP(L77,選手情報打ち込み女子!$1:$1048576,6,FALSE))</f>
        <v/>
      </c>
    </row>
    <row r="78" spans="1:19" ht="15" customHeight="1" thickBot="1">
      <c r="A78" s="210"/>
      <c r="B78" s="178"/>
      <c r="C78" s="163" t="str">
        <f t="shared" si="6"/>
        <v/>
      </c>
      <c r="D78" s="172"/>
      <c r="E78" s="166" t="str">
        <f>IF(C78="","",VLOOKUP(B78,選手情報打ち込み男子!$1:$1048576,2,FALSE))</f>
        <v/>
      </c>
      <c r="F78" s="166" t="str">
        <f>IF(C78="","",VLOOKUP(B78,選手情報打ち込み男子!$1:$1048576,3,FALSE))</f>
        <v/>
      </c>
      <c r="G78" s="166" t="str">
        <f>IF(C78="","",VLOOKUP(B78,選手情報打ち込み男子!$1:$1048576,4,FALSE))</f>
        <v/>
      </c>
      <c r="H78" s="166" t="str">
        <f>IF(C78="","",VLOOKUP(B78,選手情報打ち込み男子!$1:$1048576,5,FALSE))</f>
        <v/>
      </c>
      <c r="I78" s="177" t="str">
        <f>IF(C78="","",VLOOKUP(B78,選手情報打ち込み男子!$1:$1048576,6,FALSE))</f>
        <v/>
      </c>
      <c r="K78" s="77"/>
      <c r="L78" s="202"/>
      <c r="M78" s="77" t="str">
        <f t="shared" si="5"/>
        <v/>
      </c>
      <c r="N78" s="203"/>
      <c r="O78" s="77" t="str">
        <f>IF(M78="","",VLOOKUP(L78,選手情報打ち込み女子!$1:$1048576,2,FALSE))</f>
        <v/>
      </c>
      <c r="P78" s="77" t="str">
        <f>IF(M78="","",VLOOKUP(L78,選手情報打ち込み女子!$1:$1048576,3,FALSE))</f>
        <v/>
      </c>
      <c r="Q78" s="191" t="str">
        <f>IF(M78="","",VLOOKUP(L78,選手情報打ち込み女子!$1:$1048576,4,FALSE))</f>
        <v/>
      </c>
      <c r="R78" s="191" t="str">
        <f>IF(M78="","",VLOOKUP(L78,選手情報打ち込み女子!$1:$1048576,5,FALSE))</f>
        <v/>
      </c>
      <c r="S78" s="191" t="str">
        <f>IF(M78="","",VLOOKUP(L78,選手情報打ち込み女子!$1:$1048576,6,FALSE))</f>
        <v/>
      </c>
    </row>
    <row r="79" spans="1:19" ht="15" customHeight="1">
      <c r="A79" s="191"/>
      <c r="B79" s="204"/>
      <c r="C79" s="198"/>
      <c r="D79" s="205"/>
      <c r="E79" s="199"/>
      <c r="F79" s="199"/>
      <c r="G79" s="199"/>
      <c r="H79" s="199"/>
      <c r="I79" s="200"/>
      <c r="K79" s="77"/>
      <c r="L79" s="202"/>
      <c r="M79" s="77" t="str">
        <f t="shared" si="5"/>
        <v/>
      </c>
      <c r="N79" s="203"/>
      <c r="O79" s="77" t="str">
        <f>IF(M79="","",VLOOKUP(L79,選手情報打ち込み女子!$1:$1048576,2,FALSE))</f>
        <v/>
      </c>
      <c r="P79" s="77" t="str">
        <f>IF(M79="","",VLOOKUP(L79,選手情報打ち込み女子!$1:$1048576,3,FALSE))</f>
        <v/>
      </c>
      <c r="Q79" s="191" t="str">
        <f>IF(M79="","",VLOOKUP(L79,選手情報打ち込み女子!$1:$1048576,4,FALSE))</f>
        <v/>
      </c>
      <c r="R79" s="191" t="str">
        <f>IF(M79="","",VLOOKUP(L79,選手情報打ち込み女子!$1:$1048576,5,FALSE))</f>
        <v/>
      </c>
      <c r="S79" s="191" t="str">
        <f>IF(M79="","",VLOOKUP(L79,選手情報打ち込み女子!$1:$1048576,6,FALSE))</f>
        <v/>
      </c>
    </row>
    <row r="80" spans="1:19" ht="15" customHeight="1">
      <c r="A80" s="191"/>
      <c r="B80" s="204"/>
      <c r="C80" s="198"/>
      <c r="D80" s="203"/>
      <c r="E80" s="199"/>
      <c r="F80" s="199"/>
      <c r="G80" s="199"/>
      <c r="H80" s="199"/>
      <c r="I80" s="200"/>
      <c r="K80" s="77"/>
      <c r="L80" s="202"/>
      <c r="M80" s="77" t="str">
        <f t="shared" si="5"/>
        <v/>
      </c>
      <c r="N80" s="203"/>
      <c r="O80" s="77" t="str">
        <f>IF(M80="","",VLOOKUP(L80,選手情報打ち込み女子!$1:$1048576,2,FALSE))</f>
        <v/>
      </c>
      <c r="P80" s="77" t="str">
        <f>IF(M80="","",VLOOKUP(L80,選手情報打ち込み女子!$1:$1048576,3,FALSE))</f>
        <v/>
      </c>
      <c r="Q80" s="191" t="str">
        <f>IF(M80="","",VLOOKUP(L80,選手情報打ち込み女子!$1:$1048576,4,FALSE))</f>
        <v/>
      </c>
      <c r="R80" s="191" t="str">
        <f>IF(M80="","",VLOOKUP(L80,選手情報打ち込み女子!$1:$1048576,5,FALSE))</f>
        <v/>
      </c>
      <c r="S80" s="191" t="str">
        <f>IF(M80="","",VLOOKUP(L80,選手情報打ち込み女子!$1:$1048576,6,FALSE))</f>
        <v/>
      </c>
    </row>
    <row r="81" spans="1:16" ht="15" customHeight="1">
      <c r="A81" s="191"/>
      <c r="B81" s="191"/>
      <c r="C81" s="191"/>
      <c r="D81" s="191"/>
      <c r="E81" s="191"/>
      <c r="F81" s="191"/>
      <c r="G81" s="191"/>
      <c r="H81" s="191"/>
      <c r="I81" s="191"/>
      <c r="K81" s="121"/>
      <c r="L81" s="121"/>
      <c r="M81" s="121"/>
      <c r="N81" s="121"/>
      <c r="O81" s="71"/>
      <c r="P81" s="71"/>
    </row>
    <row r="82" spans="1:16" ht="15" customHeight="1">
      <c r="A82" s="225"/>
      <c r="B82" s="225"/>
      <c r="C82" s="225"/>
      <c r="D82" s="225"/>
      <c r="E82" s="225"/>
      <c r="F82" s="225"/>
      <c r="G82" s="225"/>
      <c r="H82" s="225"/>
      <c r="I82" s="225"/>
      <c r="K82" s="121"/>
      <c r="L82" s="121"/>
      <c r="M82" s="121"/>
      <c r="N82" s="121"/>
      <c r="O82" s="71"/>
      <c r="P82" s="71"/>
    </row>
  </sheetData>
  <sheetProtection algorithmName="SHA-512" hashValue="Bj0jFlYc8RMZ3wsKLPxnF9wxqjyapkcJQZJK9siVUZQ+Mu0uWjx1POSThXp+LstCefNyjbGAp/E43iXhzL6OpA==" saltValue="k4PWWPkcvReWJhYtXK+q4g==" spinCount="100000" sheet="1" objects="1" scenarios="1"/>
  <protectedRanges>
    <protectedRange sqref="K38:K73 B9:B78 A44:A78 D9:D78 L9:L72 N9:N72 W7:W20 Y7:Y20" name="範囲1"/>
  </protectedRanges>
  <mergeCells count="6">
    <mergeCell ref="A6:T6"/>
    <mergeCell ref="A1:T1"/>
    <mergeCell ref="A2:T2"/>
    <mergeCell ref="A3:T3"/>
    <mergeCell ref="A4:T4"/>
    <mergeCell ref="A5:T5"/>
  </mergeCells>
  <phoneticPr fontId="1"/>
  <dataValidations count="2">
    <dataValidation type="list" allowBlank="1" showInputMessage="1" showErrorMessage="1" sqref="W8:W18 A44:A80" xr:uid="{00000000-0002-0000-0300-000000000000}">
      <formula1>$W$8:$W$18</formula1>
    </dataValidation>
    <dataValidation type="list" allowBlank="1" showInputMessage="1" showErrorMessage="1" sqref="K38:K80" xr:uid="{00000000-0002-0000-0300-000001000000}">
      <formula1>$Y$8:$Y$16</formula1>
    </dataValidation>
  </dataValidations>
  <pageMargins left="0.7" right="0.7" top="0.75" bottom="0.75" header="0.3" footer="0.3"/>
  <pageSetup paperSize="9" scale="5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S57"/>
  <sheetViews>
    <sheetView tabSelected="1" view="pageBreakPreview" zoomScale="60" zoomScaleNormal="55" workbookViewId="0">
      <selection activeCell="N11" sqref="N11"/>
    </sheetView>
  </sheetViews>
  <sheetFormatPr defaultColWidth="10.625" defaultRowHeight="13.5"/>
  <cols>
    <col min="1" max="1" width="12.625" customWidth="1"/>
    <col min="2" max="2" width="8.875" customWidth="1"/>
    <col min="3" max="4" width="10.125" customWidth="1"/>
    <col min="5" max="5" width="7.625" customWidth="1"/>
    <col min="6" max="6" width="13.625" customWidth="1"/>
    <col min="7" max="7" width="10.5" style="125" customWidth="1"/>
    <col min="8" max="8" width="12.625" customWidth="1"/>
    <col min="9" max="9" width="8.875" customWidth="1"/>
    <col min="10" max="11" width="10.125" customWidth="1"/>
    <col min="12" max="12" width="7.625" customWidth="1"/>
    <col min="13" max="13" width="13.625" customWidth="1"/>
    <col min="14" max="14" width="10.5" style="125" customWidth="1"/>
    <col min="15" max="15" width="51.375" customWidth="1"/>
  </cols>
  <sheetData>
    <row r="1" spans="1:19" ht="29.25" customHeight="1">
      <c r="A1" s="280" t="s">
        <v>102</v>
      </c>
      <c r="B1" s="280"/>
      <c r="C1" s="280"/>
      <c r="D1" s="280"/>
      <c r="E1" s="280"/>
      <c r="F1" s="280"/>
      <c r="G1" s="280"/>
      <c r="H1" s="280"/>
      <c r="I1" s="280"/>
      <c r="J1" s="280"/>
      <c r="K1" s="280"/>
      <c r="L1" s="280"/>
      <c r="M1" s="280"/>
      <c r="N1" s="280"/>
    </row>
    <row r="2" spans="1:19" ht="11.25" customHeight="1"/>
    <row r="3" spans="1:19" s="22" customFormat="1" ht="18" customHeight="1" thickBot="1">
      <c r="A3" s="17" t="s">
        <v>103</v>
      </c>
      <c r="B3" s="24"/>
      <c r="C3" s="24"/>
      <c r="D3" s="24"/>
      <c r="E3" s="24"/>
      <c r="F3" s="24"/>
      <c r="G3" s="126"/>
      <c r="H3" s="24"/>
      <c r="I3" s="24"/>
      <c r="J3" s="24"/>
      <c r="K3" s="24"/>
      <c r="L3" s="24"/>
      <c r="N3" s="125" t="s">
        <v>104</v>
      </c>
    </row>
    <row r="4" spans="1:19" s="22" customFormat="1" ht="18" customHeight="1" thickBot="1">
      <c r="C4" s="25"/>
      <c r="D4" s="25"/>
      <c r="E4" s="25"/>
      <c r="F4" s="21">
        <v>2020</v>
      </c>
      <c r="G4" s="127" t="s">
        <v>105</v>
      </c>
      <c r="H4" s="180">
        <v>7</v>
      </c>
      <c r="I4" s="22" t="s">
        <v>106</v>
      </c>
      <c r="J4" s="283"/>
      <c r="K4" s="284"/>
      <c r="L4" s="22" t="s">
        <v>107</v>
      </c>
      <c r="N4" s="186"/>
    </row>
    <row r="5" spans="1:19" s="22" customFormat="1" ht="18" customHeight="1" thickBot="1">
      <c r="A5" s="21" t="s">
        <v>108</v>
      </c>
      <c r="B5" s="226" t="s">
        <v>59</v>
      </c>
      <c r="G5" s="125"/>
      <c r="N5" s="125"/>
    </row>
    <row r="6" spans="1:19" ht="18" customHeight="1">
      <c r="B6" s="18"/>
      <c r="C6" s="274"/>
      <c r="D6" s="275"/>
      <c r="E6" s="275"/>
      <c r="F6" s="275"/>
      <c r="G6" s="275"/>
      <c r="H6" s="275"/>
      <c r="I6" s="275"/>
      <c r="J6" s="275"/>
      <c r="K6" s="276"/>
      <c r="L6" s="281" t="s">
        <v>109</v>
      </c>
      <c r="M6" s="282"/>
    </row>
    <row r="7" spans="1:19" ht="18" customHeight="1" thickBot="1">
      <c r="A7" s="17" t="s">
        <v>110</v>
      </c>
      <c r="B7" s="4"/>
      <c r="C7" s="277"/>
      <c r="D7" s="278"/>
      <c r="E7" s="278"/>
      <c r="F7" s="278"/>
      <c r="G7" s="278"/>
      <c r="H7" s="278"/>
      <c r="I7" s="278"/>
      <c r="J7" s="278"/>
      <c r="K7" s="279"/>
      <c r="L7" s="281"/>
      <c r="M7" s="282"/>
    </row>
    <row r="8" spans="1:19" ht="18" customHeight="1" thickBot="1">
      <c r="B8" s="6"/>
    </row>
    <row r="9" spans="1:19" ht="18" customHeight="1">
      <c r="A9" s="17" t="s">
        <v>111</v>
      </c>
      <c r="B9" s="274"/>
      <c r="C9" s="275"/>
      <c r="D9" s="275"/>
      <c r="E9" s="276"/>
      <c r="F9" s="287" t="s">
        <v>112</v>
      </c>
      <c r="G9" s="27"/>
      <c r="H9" s="13" t="s">
        <v>113</v>
      </c>
      <c r="I9" s="274"/>
      <c r="J9" s="275"/>
      <c r="K9" s="275"/>
      <c r="L9" s="276"/>
      <c r="M9" s="287" t="s">
        <v>114</v>
      </c>
      <c r="N9" s="27"/>
    </row>
    <row r="10" spans="1:19" ht="18" customHeight="1" thickBot="1">
      <c r="A10" s="226" t="s">
        <v>115</v>
      </c>
      <c r="B10" s="277"/>
      <c r="C10" s="278"/>
      <c r="D10" s="278"/>
      <c r="E10" s="279"/>
      <c r="F10" s="288"/>
      <c r="G10" s="27"/>
      <c r="H10" s="13" t="s">
        <v>115</v>
      </c>
      <c r="I10" s="277"/>
      <c r="J10" s="278"/>
      <c r="K10" s="278"/>
      <c r="L10" s="279"/>
      <c r="M10" s="288"/>
      <c r="N10" s="27"/>
    </row>
    <row r="11" spans="1:19" ht="18" customHeight="1" thickBot="1">
      <c r="A11" s="1"/>
      <c r="B11" s="10"/>
      <c r="C11" s="10"/>
      <c r="D11" s="10"/>
      <c r="E11" s="10"/>
      <c r="F11" s="1"/>
      <c r="G11" s="27"/>
      <c r="H11" s="1"/>
      <c r="I11" s="26"/>
      <c r="J11" s="26"/>
      <c r="K11" s="26"/>
      <c r="L11" s="26"/>
      <c r="M11" s="1"/>
      <c r="N11" s="27"/>
    </row>
    <row r="12" spans="1:19" ht="18" customHeight="1">
      <c r="A12" s="6"/>
      <c r="H12" t="s">
        <v>113</v>
      </c>
      <c r="I12" s="274"/>
      <c r="J12" s="275"/>
      <c r="K12" s="275"/>
      <c r="L12" s="276"/>
      <c r="M12" s="11"/>
      <c r="N12" s="130"/>
      <c r="O12" s="7" t="s">
        <v>116</v>
      </c>
      <c r="P12" s="2"/>
      <c r="Q12" s="2"/>
      <c r="R12" s="2"/>
      <c r="S12" s="2"/>
    </row>
    <row r="13" spans="1:19" ht="18" customHeight="1" thickBot="1">
      <c r="A13" s="6"/>
      <c r="C13" s="138"/>
      <c r="D13" s="138"/>
      <c r="E13" s="13" t="s">
        <v>117</v>
      </c>
      <c r="F13" s="14" t="s">
        <v>118</v>
      </c>
      <c r="H13" s="13" t="s">
        <v>119</v>
      </c>
      <c r="I13" s="277"/>
      <c r="J13" s="278"/>
      <c r="K13" s="278"/>
      <c r="L13" s="279"/>
      <c r="M13" s="11"/>
      <c r="N13" s="130"/>
      <c r="O13" s="7" t="s">
        <v>120</v>
      </c>
    </row>
    <row r="14" spans="1:19" ht="18" customHeight="1" thickBot="1">
      <c r="A14" s="15"/>
      <c r="B14" s="289" t="s">
        <v>121</v>
      </c>
      <c r="C14" s="285" t="s">
        <v>122</v>
      </c>
      <c r="D14" s="286"/>
      <c r="E14" s="182">
        <f>(21-COUNTIF(データとりまとめシート!B9:B29,""))+(43-COUNTIF(データとりまとめシート!B36:B78,""))</f>
        <v>0</v>
      </c>
      <c r="F14" s="181">
        <f>'中学記録会　参加申込書女子'!F14</f>
        <v>0</v>
      </c>
      <c r="G14" s="128"/>
      <c r="H14" s="8"/>
      <c r="I14" s="12"/>
      <c r="J14" s="12"/>
      <c r="K14" s="12"/>
      <c r="L14" s="12"/>
      <c r="M14" s="5"/>
      <c r="N14" s="131"/>
      <c r="O14" s="9"/>
    </row>
    <row r="15" spans="1:19" ht="18" customHeight="1" thickBot="1">
      <c r="A15" s="122"/>
      <c r="B15" s="290"/>
      <c r="C15" s="266" t="s">
        <v>123</v>
      </c>
      <c r="D15" s="267"/>
      <c r="E15" s="168">
        <f>IF(データとりまとめシート!B30="",0,1)</f>
        <v>0</v>
      </c>
      <c r="F15" s="20">
        <f>'中学記録会　参加申込書女子'!F15</f>
        <v>0</v>
      </c>
      <c r="G15" s="27"/>
      <c r="H15" s="23" t="s">
        <v>124</v>
      </c>
      <c r="I15" s="274"/>
      <c r="J15" s="275"/>
      <c r="K15" s="275"/>
      <c r="L15" s="276"/>
      <c r="O15" s="9"/>
    </row>
    <row r="16" spans="1:19" ht="18" customHeight="1" thickBot="1">
      <c r="A16" s="122"/>
      <c r="B16" s="290"/>
      <c r="C16" s="292" t="s">
        <v>125</v>
      </c>
      <c r="D16" s="293"/>
      <c r="E16" s="168"/>
      <c r="F16" s="20">
        <f>'中学記録会　参加申込書女子'!F16</f>
        <v>0</v>
      </c>
      <c r="G16" s="27"/>
      <c r="H16" s="3" t="s">
        <v>126</v>
      </c>
      <c r="I16" s="277"/>
      <c r="J16" s="278"/>
      <c r="K16" s="278"/>
      <c r="L16" s="279"/>
    </row>
    <row r="17" spans="1:15" ht="18" customHeight="1" thickBot="1">
      <c r="A17" s="122"/>
      <c r="B17" s="291"/>
      <c r="C17" s="266" t="s">
        <v>127</v>
      </c>
      <c r="D17" s="267"/>
      <c r="E17" s="168"/>
      <c r="F17" s="20">
        <f>'中学記録会　参加申込書女子'!F17</f>
        <v>0</v>
      </c>
      <c r="G17" s="27"/>
      <c r="H17" s="13" t="s">
        <v>124</v>
      </c>
      <c r="I17" s="274"/>
      <c r="J17" s="275"/>
      <c r="K17" s="275"/>
      <c r="L17" s="276"/>
    </row>
    <row r="18" spans="1:15" ht="18" customHeight="1" thickBot="1">
      <c r="A18" s="41"/>
      <c r="B18" s="142"/>
      <c r="C18" s="141"/>
      <c r="D18" s="141"/>
      <c r="E18" s="141"/>
      <c r="F18" s="141"/>
      <c r="G18" s="42"/>
      <c r="H18" s="1" t="s">
        <v>128</v>
      </c>
      <c r="I18" s="277"/>
      <c r="J18" s="278"/>
      <c r="K18" s="278"/>
      <c r="L18" s="279"/>
    </row>
    <row r="19" spans="1:15" ht="18" customHeight="1">
      <c r="A19" s="41"/>
      <c r="B19" s="144"/>
      <c r="C19" s="143"/>
      <c r="D19" s="143"/>
      <c r="E19" s="143"/>
      <c r="F19" s="143"/>
      <c r="G19" s="129"/>
      <c r="H19" s="13" t="s">
        <v>124</v>
      </c>
      <c r="I19" s="268"/>
      <c r="J19" s="269"/>
      <c r="K19" s="269"/>
      <c r="L19" s="270"/>
    </row>
    <row r="20" spans="1:15" ht="18" customHeight="1" thickBot="1">
      <c r="A20" s="41"/>
      <c r="B20" s="16"/>
      <c r="C20" s="16"/>
      <c r="D20" s="16"/>
      <c r="E20" s="16"/>
      <c r="F20" s="34"/>
      <c r="H20" s="1" t="s">
        <v>129</v>
      </c>
      <c r="I20" s="271"/>
      <c r="J20" s="272"/>
      <c r="K20" s="272"/>
      <c r="L20" s="273"/>
    </row>
    <row r="21" spans="1:15" ht="18" customHeight="1" thickBot="1">
      <c r="A21" s="6"/>
      <c r="B21" s="6"/>
      <c r="C21" s="6"/>
      <c r="D21" s="6"/>
      <c r="E21" s="6"/>
    </row>
    <row r="22" spans="1:15" s="125" customFormat="1" ht="21" customHeight="1" thickBot="1">
      <c r="A22" s="56" t="s">
        <v>130</v>
      </c>
      <c r="B22" s="88" t="s">
        <v>54</v>
      </c>
      <c r="C22" s="57" t="s">
        <v>57</v>
      </c>
      <c r="D22" s="58" t="s">
        <v>131</v>
      </c>
      <c r="E22" s="59" t="s">
        <v>132</v>
      </c>
      <c r="F22" s="60" t="s">
        <v>56</v>
      </c>
      <c r="G22" s="123" t="s">
        <v>43</v>
      </c>
      <c r="H22" s="60" t="s">
        <v>130</v>
      </c>
      <c r="I22" s="57" t="s">
        <v>54</v>
      </c>
      <c r="J22" s="61" t="s">
        <v>57</v>
      </c>
      <c r="K22" s="60" t="s">
        <v>131</v>
      </c>
      <c r="L22" s="59" t="s">
        <v>132</v>
      </c>
      <c r="M22" s="60" t="s">
        <v>56</v>
      </c>
      <c r="N22" s="124" t="s">
        <v>43</v>
      </c>
    </row>
    <row r="23" spans="1:15" ht="30" customHeight="1" thickTop="1">
      <c r="A23" s="94" t="s">
        <v>65</v>
      </c>
      <c r="B23" s="95" t="str">
        <f>IF(データとりまとめシート!B9="","━",データとりまとめシート!B9)</f>
        <v>━</v>
      </c>
      <c r="C23" s="96" t="str">
        <f>IF(B23="━","━",VLOOKUP(B23,選手情報打ち込み男子!$1:$1048576,2,FALSE))</f>
        <v>━</v>
      </c>
      <c r="D23" s="97" t="str">
        <f>IF(B23="━","━",VLOOKUP(B23,選手情報打ち込み男子!$1:$1048576,3,FALSE))</f>
        <v>━</v>
      </c>
      <c r="E23" s="95" t="str">
        <f>IF(B23="━","━",VLOOKUP(B23,選手情報打ち込み男子!$1:$1048576,6,FALSE))</f>
        <v>━</v>
      </c>
      <c r="F23" s="98" t="str">
        <f>IF(データとりまとめシート!D9="","━",データとりまとめシート!D9)</f>
        <v>━</v>
      </c>
      <c r="G23" s="54" t="str">
        <f>IF(B23="━","━",VLOOKUP(B23,選手情報打ち込み男子!$1:$1048576,7,FALSE))</f>
        <v>━</v>
      </c>
      <c r="H23" s="117" t="str">
        <f>IF(データとりまとめシート!A44="","━",データとりまとめシート!A44)</f>
        <v>━</v>
      </c>
      <c r="I23" s="95" t="str">
        <f>IF(データとりまとめシート!B44="","━",データとりまとめシート!B44)</f>
        <v>━</v>
      </c>
      <c r="J23" s="109" t="str">
        <f>IF(I23="━","━",VLOOKUP(I23,選手情報打ち込み男子!$1:$1048576,2,FALSE))</f>
        <v>━</v>
      </c>
      <c r="K23" s="97" t="str">
        <f>IF(I23="━","━",VLOOKUP(I23,選手情報打ち込み男子!$1:$1048576,3,FALSE))</f>
        <v>━</v>
      </c>
      <c r="L23" s="95" t="str">
        <f>IF(I23="━","━",VLOOKUP(I23,選手情報打ち込み男子!$1:$1048576,6,FALSE))</f>
        <v>━</v>
      </c>
      <c r="M23" s="98" t="str">
        <f>IF(データとりまとめシート!D44="","━",データとりまとめシート!D44)</f>
        <v>━</v>
      </c>
      <c r="N23" s="55" t="str">
        <f>IF(I23="━","━",VLOOKUP(I23,選手情報打ち込み男子!$1:$1048576,7,FALSE))</f>
        <v>━</v>
      </c>
    </row>
    <row r="24" spans="1:15" ht="30" customHeight="1">
      <c r="A24" s="99" t="s">
        <v>65</v>
      </c>
      <c r="B24" s="100" t="str">
        <f>IF(データとりまとめシート!B10="","━",データとりまとめシート!B10)</f>
        <v>━</v>
      </c>
      <c r="C24" s="100" t="str">
        <f>IF(B24="━","━",VLOOKUP(B24,選手情報打ち込み男子!$1:$1048576,2,FALSE))</f>
        <v>━</v>
      </c>
      <c r="D24" s="101" t="str">
        <f>IF(B24="━","━",VLOOKUP(B24,選手情報打ち込み男子!$1:$1048576,3,FALSE))</f>
        <v>━</v>
      </c>
      <c r="E24" s="102" t="str">
        <f>IF(B24="━","━",VLOOKUP(B24,選手情報打ち込み男子!$1:$1048576,6,FALSE))</f>
        <v>━</v>
      </c>
      <c r="F24" s="103" t="str">
        <f>IF(データとりまとめシート!D10="","━",データとりまとめシート!D10)</f>
        <v>━</v>
      </c>
      <c r="G24" s="47" t="str">
        <f>IF(B24="━","━",VLOOKUP(B24,選手情報打ち込み男子!$1:$1048576,7,FALSE))</f>
        <v>━</v>
      </c>
      <c r="H24" s="117" t="str">
        <f>IF(データとりまとめシート!A45="","━",データとりまとめシート!A45)</f>
        <v>━</v>
      </c>
      <c r="I24" s="95" t="str">
        <f>IF(データとりまとめシート!B45="","━",データとりまとめシート!B45)</f>
        <v>━</v>
      </c>
      <c r="J24" s="107" t="str">
        <f>IF(I24="━","━",VLOOKUP(I24,選手情報打ち込み男子!$1:$1048576,2,FALSE))</f>
        <v>━</v>
      </c>
      <c r="K24" s="108" t="str">
        <f>IF(I24="━","━",VLOOKUP(I24,選手情報打ち込み男子!$1:$1048576,3,FALSE))</f>
        <v>━</v>
      </c>
      <c r="L24" s="102" t="str">
        <f>IF(I24="━","━",VLOOKUP(I24,選手情報打ち込み男子!$1:$1048576,6,FALSE))</f>
        <v>━</v>
      </c>
      <c r="M24" s="98" t="str">
        <f>IF(データとりまとめシート!D45="","━",データとりまとめシート!D45)</f>
        <v>━</v>
      </c>
      <c r="N24" s="52" t="str">
        <f>IF(I24="━","━",VLOOKUP(I24,選手情報打ち込み男子!$1:$1048576,7,FALSE))</f>
        <v>━</v>
      </c>
    </row>
    <row r="25" spans="1:15" ht="30" customHeight="1">
      <c r="A25" s="99" t="s">
        <v>65</v>
      </c>
      <c r="B25" s="102" t="str">
        <f>IF(データとりまとめシート!B11="","━",データとりまとめシート!B11)</f>
        <v>━</v>
      </c>
      <c r="C25" s="107" t="str">
        <f>IF(B25="━","━",VLOOKUP(B25,選手情報打ち込み男子!$1:$1048576,2,FALSE))</f>
        <v>━</v>
      </c>
      <c r="D25" s="108" t="str">
        <f>IF(B25="━","━",VLOOKUP(B25,選手情報打ち込み男子!$1:$1048576,3,FALSE))</f>
        <v>━</v>
      </c>
      <c r="E25" s="102" t="str">
        <f>IF(B25="━","━",VLOOKUP(B25,選手情報打ち込み男子!$1:$1048576,6,FALSE))</f>
        <v>━</v>
      </c>
      <c r="F25" s="103" t="str">
        <f>IF(データとりまとめシート!D11="","━",データとりまとめシート!D11)</f>
        <v>━</v>
      </c>
      <c r="G25" s="47" t="str">
        <f>IF(B25="━","━",VLOOKUP(B25,選手情報打ち込み男子!$1:$1048576,7,FALSE))</f>
        <v>━</v>
      </c>
      <c r="H25" s="117" t="str">
        <f>IF(データとりまとめシート!A46="","━",データとりまとめシート!A46)</f>
        <v>━</v>
      </c>
      <c r="I25" s="95" t="str">
        <f>IF(データとりまとめシート!B46="","━",データとりまとめシート!B46)</f>
        <v>━</v>
      </c>
      <c r="J25" s="107" t="str">
        <f>IF(I25="━","━",VLOOKUP(I25,選手情報打ち込み男子!$1:$1048576,2,FALSE))</f>
        <v>━</v>
      </c>
      <c r="K25" s="108" t="str">
        <f>IF(I25="━","━",VLOOKUP(I25,選手情報打ち込み男子!$1:$1048576,3,FALSE))</f>
        <v>━</v>
      </c>
      <c r="L25" s="102" t="str">
        <f>IF(I25="━","━",VLOOKUP(I25,選手情報打ち込み男子!$1:$1048576,6,FALSE))</f>
        <v>━</v>
      </c>
      <c r="M25" s="98" t="str">
        <f>IF(データとりまとめシート!D46="","━",データとりまとめシート!D46)</f>
        <v>━</v>
      </c>
      <c r="N25" s="52" t="str">
        <f>IF(I25="━","━",VLOOKUP(I25,選手情報打ち込み男子!$1:$1048576,7,FALSE))</f>
        <v>━</v>
      </c>
      <c r="O25" s="6"/>
    </row>
    <row r="26" spans="1:15" ht="30" customHeight="1">
      <c r="A26" s="99" t="s">
        <v>70</v>
      </c>
      <c r="B26" s="102" t="str">
        <f>IF(データとりまとめシート!B12="","━",データとりまとめシート!B12)</f>
        <v>━</v>
      </c>
      <c r="C26" s="107" t="str">
        <f>IF(B26="━","━",VLOOKUP(B26,選手情報打ち込み男子!$1:$1048576,2,FALSE))</f>
        <v>━</v>
      </c>
      <c r="D26" s="108" t="str">
        <f>IF(B26="━","━",VLOOKUP(B26,選手情報打ち込み男子!$1:$1048576,3,FALSE))</f>
        <v>━</v>
      </c>
      <c r="E26" s="102" t="str">
        <f>IF(B26="━","━",VLOOKUP(B26,選手情報打ち込み男子!$1:$1048576,6,FALSE))</f>
        <v>━</v>
      </c>
      <c r="F26" s="103" t="str">
        <f>IF(データとりまとめシート!D12="","━",データとりまとめシート!D12)</f>
        <v>━</v>
      </c>
      <c r="G26" s="47" t="str">
        <f>IF(B26="━","━",VLOOKUP(B26,選手情報打ち込み男子!$1:$1048576,7,FALSE))</f>
        <v>━</v>
      </c>
      <c r="H26" s="117" t="str">
        <f>IF(データとりまとめシート!A47="","━",データとりまとめシート!A47)</f>
        <v>━</v>
      </c>
      <c r="I26" s="95" t="str">
        <f>IF(データとりまとめシート!B47="","━",データとりまとめシート!B47)</f>
        <v>━</v>
      </c>
      <c r="J26" s="107" t="str">
        <f>IF(I26="━","━",VLOOKUP(I26,選手情報打ち込み男子!$1:$1048576,2,FALSE))</f>
        <v>━</v>
      </c>
      <c r="K26" s="108" t="str">
        <f>IF(I26="━","━",VLOOKUP(I26,選手情報打ち込み男子!$1:$1048576,3,FALSE))</f>
        <v>━</v>
      </c>
      <c r="L26" s="102" t="str">
        <f>IF(I26="━","━",VLOOKUP(I26,選手情報打ち込み男子!$1:$1048576,6,FALSE))</f>
        <v>━</v>
      </c>
      <c r="M26" s="98" t="str">
        <f>IF(データとりまとめシート!D47="","━",データとりまとめシート!D47)</f>
        <v>━</v>
      </c>
      <c r="N26" s="52" t="str">
        <f>IF(I26="━","━",VLOOKUP(I26,選手情報打ち込み男子!$1:$1048576,7,FALSE))</f>
        <v>━</v>
      </c>
    </row>
    <row r="27" spans="1:15" ht="30" customHeight="1">
      <c r="A27" s="99" t="s">
        <v>70</v>
      </c>
      <c r="B27" s="102" t="str">
        <f>IF(データとりまとめシート!B13="","━",データとりまとめシート!B13)</f>
        <v>━</v>
      </c>
      <c r="C27" s="107" t="str">
        <f>IF(B27="━","━",VLOOKUP(B27,選手情報打ち込み男子!$1:$1048576,2,FALSE))</f>
        <v>━</v>
      </c>
      <c r="D27" s="108" t="str">
        <f>IF(B27="━","━",VLOOKUP(B27,選手情報打ち込み男子!$1:$1048576,3,FALSE))</f>
        <v>━</v>
      </c>
      <c r="E27" s="102" t="str">
        <f>IF(B27="━","━",VLOOKUP(B27,選手情報打ち込み男子!$1:$1048576,6,FALSE))</f>
        <v>━</v>
      </c>
      <c r="F27" s="103" t="str">
        <f>IF(データとりまとめシート!D13="","━",データとりまとめシート!D13)</f>
        <v>━</v>
      </c>
      <c r="G27" s="47" t="str">
        <f>IF(B27="━","━",VLOOKUP(B27,選手情報打ち込み男子!$1:$1048576,7,FALSE))</f>
        <v>━</v>
      </c>
      <c r="H27" s="117" t="str">
        <f>IF(データとりまとめシート!A48="","━",データとりまとめシート!A48)</f>
        <v>━</v>
      </c>
      <c r="I27" s="95" t="str">
        <f>IF(データとりまとめシート!B48="","━",データとりまとめシート!B48)</f>
        <v>━</v>
      </c>
      <c r="J27" s="107" t="str">
        <f>IF(I27="━","━",VLOOKUP(I27,選手情報打ち込み男子!$1:$1048576,2,FALSE))</f>
        <v>━</v>
      </c>
      <c r="K27" s="108" t="str">
        <f>IF(I27="━","━",VLOOKUP(I27,選手情報打ち込み男子!$1:$1048576,3,FALSE))</f>
        <v>━</v>
      </c>
      <c r="L27" s="102" t="str">
        <f>IF(I27="━","━",VLOOKUP(I27,選手情報打ち込み男子!$1:$1048576,6,FALSE))</f>
        <v>━</v>
      </c>
      <c r="M27" s="98" t="str">
        <f>IF(データとりまとめシート!D48="","━",データとりまとめシート!D48)</f>
        <v>━</v>
      </c>
      <c r="N27" s="52" t="str">
        <f>IF(I27="━","━",VLOOKUP(I27,選手情報打ち込み男子!$1:$1048576,7,FALSE))</f>
        <v>━</v>
      </c>
      <c r="O27" s="6"/>
    </row>
    <row r="28" spans="1:15" ht="30" customHeight="1">
      <c r="A28" s="99" t="s">
        <v>70</v>
      </c>
      <c r="B28" s="102" t="str">
        <f>IF(データとりまとめシート!B14="","━",データとりまとめシート!B14)</f>
        <v>━</v>
      </c>
      <c r="C28" s="107" t="str">
        <f>IF(B28="━","━",VLOOKUP(B28,選手情報打ち込み男子!$1:$1048576,2,FALSE))</f>
        <v>━</v>
      </c>
      <c r="D28" s="108" t="str">
        <f>IF(B28="━","━",VLOOKUP(B28,選手情報打ち込み男子!$1:$1048576,3,FALSE))</f>
        <v>━</v>
      </c>
      <c r="E28" s="102" t="str">
        <f>IF(B28="━","━",VLOOKUP(B28,選手情報打ち込み男子!$1:$1048576,6,FALSE))</f>
        <v>━</v>
      </c>
      <c r="F28" s="103" t="str">
        <f>IF(データとりまとめシート!D14="","━",データとりまとめシート!D14)</f>
        <v>━</v>
      </c>
      <c r="G28" s="47" t="str">
        <f>IF(B28="━","━",VLOOKUP(B28,選手情報打ち込み男子!$1:$1048576,7,FALSE))</f>
        <v>━</v>
      </c>
      <c r="H28" s="117" t="str">
        <f>IF(データとりまとめシート!A49="","━",データとりまとめシート!A49)</f>
        <v>━</v>
      </c>
      <c r="I28" s="95" t="str">
        <f>IF(データとりまとめシート!B49="","━",データとりまとめシート!B49)</f>
        <v>━</v>
      </c>
      <c r="J28" s="107" t="str">
        <f>IF(I28="━","━",VLOOKUP(I28,選手情報打ち込み男子!$1:$1048576,2,FALSE))</f>
        <v>━</v>
      </c>
      <c r="K28" s="108" t="str">
        <f>IF(I28="━","━",VLOOKUP(I28,選手情報打ち込み男子!$1:$1048576,3,FALSE))</f>
        <v>━</v>
      </c>
      <c r="L28" s="102" t="str">
        <f>IF(I28="━","━",VLOOKUP(I28,選手情報打ち込み男子!$1:$1048576,6,FALSE))</f>
        <v>━</v>
      </c>
      <c r="M28" s="98" t="str">
        <f>IF(データとりまとめシート!D49="","━",データとりまとめシート!D49)</f>
        <v>━</v>
      </c>
      <c r="N28" s="52" t="str">
        <f>IF(I28="━","━",VLOOKUP(I28,選手情報打ち込み男子!$1:$1048576,7,FALSE))</f>
        <v>━</v>
      </c>
      <c r="O28" s="6"/>
    </row>
    <row r="29" spans="1:15" ht="30" customHeight="1">
      <c r="A29" s="99" t="s">
        <v>80</v>
      </c>
      <c r="B29" s="102" t="str">
        <f>IF(データとりまとめシート!B15="","━",データとりまとめシート!B15)</f>
        <v>━</v>
      </c>
      <c r="C29" s="107" t="str">
        <f>IF(B29="━","━",VLOOKUP(B29,選手情報打ち込み男子!$1:$1048576,2,FALSE))</f>
        <v>━</v>
      </c>
      <c r="D29" s="108" t="str">
        <f>IF(B29="━","━",VLOOKUP(B29,選手情報打ち込み男子!$1:$1048576,3,FALSE))</f>
        <v>━</v>
      </c>
      <c r="E29" s="102" t="str">
        <f>IF(B29="━","━",VLOOKUP(B29,選手情報打ち込み男子!$1:$1048576,6,FALSE))</f>
        <v>━</v>
      </c>
      <c r="F29" s="103" t="str">
        <f>IF(データとりまとめシート!D15="","━",データとりまとめシート!D15)</f>
        <v>━</v>
      </c>
      <c r="G29" s="47" t="str">
        <f>IF(B29="━","━",VLOOKUP(B29,選手情報打ち込み男子!$1:$1048576,7,FALSE))</f>
        <v>━</v>
      </c>
      <c r="H29" s="117" t="str">
        <f>IF(データとりまとめシート!A50="","━",データとりまとめシート!A50)</f>
        <v>━</v>
      </c>
      <c r="I29" s="95" t="str">
        <f>IF(データとりまとめシート!B50="","━",データとりまとめシート!B50)</f>
        <v>━</v>
      </c>
      <c r="J29" s="107" t="str">
        <f>IF(I29="━","━",VLOOKUP(I29,選手情報打ち込み男子!$1:$1048576,2,FALSE))</f>
        <v>━</v>
      </c>
      <c r="K29" s="108" t="str">
        <f>IF(I29="━","━",VLOOKUP(I29,選手情報打ち込み男子!$1:$1048576,3,FALSE))</f>
        <v>━</v>
      </c>
      <c r="L29" s="102" t="str">
        <f>IF(I29="━","━",VLOOKUP(I29,選手情報打ち込み男子!$1:$1048576,6,FALSE))</f>
        <v>━</v>
      </c>
      <c r="M29" s="98" t="str">
        <f>IF(データとりまとめシート!D50="","━",データとりまとめシート!D50)</f>
        <v>━</v>
      </c>
      <c r="N29" s="52" t="str">
        <f>IF(I29="━","━",VLOOKUP(I29,選手情報打ち込み男子!$1:$1048576,7,FALSE))</f>
        <v>━</v>
      </c>
    </row>
    <row r="30" spans="1:15" ht="30" customHeight="1">
      <c r="A30" s="99" t="s">
        <v>80</v>
      </c>
      <c r="B30" s="102" t="str">
        <f>IF(データとりまとめシート!B16="","━",データとりまとめシート!B16)</f>
        <v>━</v>
      </c>
      <c r="C30" s="107" t="str">
        <f>IF(B30="━","━",VLOOKUP(B30,選手情報打ち込み男子!$1:$1048576,2,FALSE))</f>
        <v>━</v>
      </c>
      <c r="D30" s="108" t="str">
        <f>IF(B30="━","━",VLOOKUP(B30,選手情報打ち込み男子!$1:$1048576,3,FALSE))</f>
        <v>━</v>
      </c>
      <c r="E30" s="102" t="str">
        <f>IF(B30="━","━",VLOOKUP(B30,選手情報打ち込み男子!$1:$1048576,6,FALSE))</f>
        <v>━</v>
      </c>
      <c r="F30" s="103" t="str">
        <f>IF(データとりまとめシート!D16="","━",データとりまとめシート!D16)</f>
        <v>━</v>
      </c>
      <c r="G30" s="47" t="str">
        <f>IF(B30="━","━",VLOOKUP(B30,選手情報打ち込み男子!$1:$1048576,7,FALSE))</f>
        <v>━</v>
      </c>
      <c r="H30" s="117" t="str">
        <f>IF(データとりまとめシート!A51="","━",データとりまとめシート!A51)</f>
        <v>━</v>
      </c>
      <c r="I30" s="95" t="str">
        <f>IF(データとりまとめシート!B51="","━",データとりまとめシート!B51)</f>
        <v>━</v>
      </c>
      <c r="J30" s="107" t="str">
        <f>IF(I30="━","━",VLOOKUP(I30,選手情報打ち込み男子!$1:$1048576,2,FALSE))</f>
        <v>━</v>
      </c>
      <c r="K30" s="108" t="str">
        <f>IF(I30="━","━",VLOOKUP(I30,選手情報打ち込み男子!$1:$1048576,3,FALSE))</f>
        <v>━</v>
      </c>
      <c r="L30" s="102" t="str">
        <f>IF(I30="━","━",VLOOKUP(I30,選手情報打ち込み男子!$1:$1048576,6,FALSE))</f>
        <v>━</v>
      </c>
      <c r="M30" s="98" t="str">
        <f>IF(データとりまとめシート!D51="","━",データとりまとめシート!D51)</f>
        <v>━</v>
      </c>
      <c r="N30" s="52" t="str">
        <f>IF(I30="━","━",VLOOKUP(I30,選手情報打ち込み男子!$1:$1048576,7,FALSE))</f>
        <v>━</v>
      </c>
    </row>
    <row r="31" spans="1:15" ht="30" customHeight="1">
      <c r="A31" s="99" t="s">
        <v>80</v>
      </c>
      <c r="B31" s="102" t="str">
        <f>IF(データとりまとめシート!B17="","━",データとりまとめシート!B17)</f>
        <v>━</v>
      </c>
      <c r="C31" s="107" t="str">
        <f>IF(B31="━","━",VLOOKUP(B31,選手情報打ち込み男子!$1:$1048576,2,FALSE))</f>
        <v>━</v>
      </c>
      <c r="D31" s="108" t="str">
        <f>IF(B31="━","━",VLOOKUP(B31,選手情報打ち込み男子!$1:$1048576,3,FALSE))</f>
        <v>━</v>
      </c>
      <c r="E31" s="102" t="str">
        <f>IF(B31="━","━",VLOOKUP(B31,選手情報打ち込み男子!$1:$1048576,6,FALSE))</f>
        <v>━</v>
      </c>
      <c r="F31" s="103" t="str">
        <f>IF(データとりまとめシート!D17="","━",データとりまとめシート!D17)</f>
        <v>━</v>
      </c>
      <c r="G31" s="47" t="str">
        <f>IF(B31="━","━",VLOOKUP(B31,選手情報打ち込み男子!$1:$1048576,7,FALSE))</f>
        <v>━</v>
      </c>
      <c r="H31" s="117" t="str">
        <f>IF(データとりまとめシート!A52="","━",データとりまとめシート!A52)</f>
        <v>━</v>
      </c>
      <c r="I31" s="95" t="str">
        <f>IF(データとりまとめシート!B52="","━",データとりまとめシート!B52)</f>
        <v>━</v>
      </c>
      <c r="J31" s="107" t="str">
        <f>IF(I31="━","━",VLOOKUP(I31,選手情報打ち込み男子!$1:$1048576,2,FALSE))</f>
        <v>━</v>
      </c>
      <c r="K31" s="108" t="str">
        <f>IF(I31="━","━",VLOOKUP(I31,選手情報打ち込み男子!$1:$1048576,3,FALSE))</f>
        <v>━</v>
      </c>
      <c r="L31" s="102" t="str">
        <f>IF(I31="━","━",VLOOKUP(I31,選手情報打ち込み男子!$1:$1048576,6,FALSE))</f>
        <v>━</v>
      </c>
      <c r="M31" s="98" t="str">
        <f>IF(データとりまとめシート!D52="","━",データとりまとめシート!D52)</f>
        <v>━</v>
      </c>
      <c r="N31" s="52" t="str">
        <f>IF(I31="━","━",VLOOKUP(I31,選手情報打ち込み男子!$1:$1048576,7,FALSE))</f>
        <v>━</v>
      </c>
      <c r="O31" s="6"/>
    </row>
    <row r="32" spans="1:15" ht="30" customHeight="1">
      <c r="A32" s="99" t="s">
        <v>86</v>
      </c>
      <c r="B32" s="102" t="str">
        <f>IF(データとりまとめシート!B18="","━",データとりまとめシート!B18)</f>
        <v>━</v>
      </c>
      <c r="C32" s="107" t="str">
        <f>IF(B32="━","━",VLOOKUP(B32,選手情報打ち込み男子!$1:$1048576,2,FALSE))</f>
        <v>━</v>
      </c>
      <c r="D32" s="108" t="str">
        <f>IF(B32="━","━",VLOOKUP(B32,選手情報打ち込み男子!$1:$1048576,3,FALSE))</f>
        <v>━</v>
      </c>
      <c r="E32" s="102" t="str">
        <f>IF(B32="━","━",VLOOKUP(B32,選手情報打ち込み男子!$1:$1048576,6,FALSE))</f>
        <v>━</v>
      </c>
      <c r="F32" s="103" t="str">
        <f>IF(データとりまとめシート!D18="","━",データとりまとめシート!D18)</f>
        <v>━</v>
      </c>
      <c r="G32" s="47" t="str">
        <f>IF(B32="━","━",VLOOKUP(B32,選手情報打ち込み男子!$1:$1048576,7,FALSE))</f>
        <v>━</v>
      </c>
      <c r="H32" s="117" t="str">
        <f>IF(データとりまとめシート!A53="","━",データとりまとめシート!A53)</f>
        <v>━</v>
      </c>
      <c r="I32" s="95" t="str">
        <f>IF(データとりまとめシート!B53="","━",データとりまとめシート!B53)</f>
        <v>━</v>
      </c>
      <c r="J32" s="107" t="str">
        <f>IF(I32="━","━",VLOOKUP(I32,選手情報打ち込み男子!$1:$1048576,2,FALSE))</f>
        <v>━</v>
      </c>
      <c r="K32" s="108" t="str">
        <f>IF(I32="━","━",VLOOKUP(I32,選手情報打ち込み男子!$1:$1048576,3,FALSE))</f>
        <v>━</v>
      </c>
      <c r="L32" s="102" t="str">
        <f>IF(I32="━","━",VLOOKUP(I32,選手情報打ち込み男子!$1:$1048576,6,FALSE))</f>
        <v>━</v>
      </c>
      <c r="M32" s="98" t="str">
        <f>IF(データとりまとめシート!D53="","━",データとりまとめシート!D53)</f>
        <v>━</v>
      </c>
      <c r="N32" s="52" t="str">
        <f>IF(I32="━","━",VLOOKUP(I32,選手情報打ち込み男子!$1:$1048576,7,FALSE))</f>
        <v>━</v>
      </c>
    </row>
    <row r="33" spans="1:15" ht="30" customHeight="1">
      <c r="A33" s="99" t="s">
        <v>86</v>
      </c>
      <c r="B33" s="102" t="str">
        <f>IF(データとりまとめシート!B19="","━",データとりまとめシート!B19)</f>
        <v>━</v>
      </c>
      <c r="C33" s="107" t="str">
        <f>IF(B33="━","━",VLOOKUP(B33,選手情報打ち込み男子!$1:$1048576,2,FALSE))</f>
        <v>━</v>
      </c>
      <c r="D33" s="108" t="str">
        <f>IF(B33="━","━",VLOOKUP(B33,選手情報打ち込み男子!$1:$1048576,3,FALSE))</f>
        <v>━</v>
      </c>
      <c r="E33" s="102" t="str">
        <f>IF(B33="━","━",VLOOKUP(B33,選手情報打ち込み男子!$1:$1048576,6,FALSE))</f>
        <v>━</v>
      </c>
      <c r="F33" s="103" t="str">
        <f>IF(データとりまとめシート!D19="","━",データとりまとめシート!D19)</f>
        <v>━</v>
      </c>
      <c r="G33" s="47" t="str">
        <f>IF(B33="━","━",VLOOKUP(B33,選手情報打ち込み男子!$1:$1048576,7,FALSE))</f>
        <v>━</v>
      </c>
      <c r="H33" s="117" t="str">
        <f>IF(データとりまとめシート!A54="","━",データとりまとめシート!A54)</f>
        <v>━</v>
      </c>
      <c r="I33" s="95" t="str">
        <f>IF(データとりまとめシート!B54="","━",データとりまとめシート!B54)</f>
        <v>━</v>
      </c>
      <c r="J33" s="107" t="str">
        <f>IF(I33="━","━",VLOOKUP(I33,選手情報打ち込み男子!$1:$1048576,2,FALSE))</f>
        <v>━</v>
      </c>
      <c r="K33" s="108" t="str">
        <f>IF(I33="━","━",VLOOKUP(I33,選手情報打ち込み男子!$1:$1048576,3,FALSE))</f>
        <v>━</v>
      </c>
      <c r="L33" s="102" t="str">
        <f>IF(I33="━","━",VLOOKUP(I33,選手情報打ち込み男子!$1:$1048576,6,FALSE))</f>
        <v>━</v>
      </c>
      <c r="M33" s="98" t="str">
        <f>IF(データとりまとめシート!D54="","━",データとりまとめシート!D54)</f>
        <v>━</v>
      </c>
      <c r="N33" s="52" t="str">
        <f>IF(I33="━","━",VLOOKUP(I33,選手情報打ち込み男子!$1:$1048576,7,FALSE))</f>
        <v>━</v>
      </c>
      <c r="O33" s="6"/>
    </row>
    <row r="34" spans="1:15" ht="30" customHeight="1">
      <c r="A34" s="99" t="s">
        <v>86</v>
      </c>
      <c r="B34" s="102" t="str">
        <f>IF(データとりまとめシート!B20="","━",データとりまとめシート!B20)</f>
        <v>━</v>
      </c>
      <c r="C34" s="107" t="str">
        <f>IF(B34="━","━",VLOOKUP(B34,選手情報打ち込み男子!$1:$1048576,2,FALSE))</f>
        <v>━</v>
      </c>
      <c r="D34" s="108" t="str">
        <f>IF(B34="━","━",VLOOKUP(B34,選手情報打ち込み男子!$1:$1048576,3,FALSE))</f>
        <v>━</v>
      </c>
      <c r="E34" s="102" t="str">
        <f>IF(B34="━","━",VLOOKUP(B34,選手情報打ち込み男子!$1:$1048576,6,FALSE))</f>
        <v>━</v>
      </c>
      <c r="F34" s="103" t="str">
        <f>IF(データとりまとめシート!D20="","━",データとりまとめシート!D20)</f>
        <v>━</v>
      </c>
      <c r="G34" s="47" t="str">
        <f>IF(B34="━","━",VLOOKUP(B34,選手情報打ち込み男子!$1:$1048576,7,FALSE))</f>
        <v>━</v>
      </c>
      <c r="H34" s="117" t="str">
        <f>IF(データとりまとめシート!A55="","━",データとりまとめシート!A55)</f>
        <v>━</v>
      </c>
      <c r="I34" s="95" t="str">
        <f>IF(データとりまとめシート!B55="","━",データとりまとめシート!B55)</f>
        <v>━</v>
      </c>
      <c r="J34" s="107" t="str">
        <f>IF(I34="━","━",VLOOKUP(I34,選手情報打ち込み男子!$1:$1048576,2,FALSE))</f>
        <v>━</v>
      </c>
      <c r="K34" s="108" t="str">
        <f>IF(I34="━","━",VLOOKUP(I34,選手情報打ち込み男子!$1:$1048576,3,FALSE))</f>
        <v>━</v>
      </c>
      <c r="L34" s="102" t="str">
        <f>IF(I34="━","━",VLOOKUP(I34,選手情報打ち込み男子!$1:$1048576,6,FALSE))</f>
        <v>━</v>
      </c>
      <c r="M34" s="98" t="str">
        <f>IF(データとりまとめシート!D55="","━",データとりまとめシート!D55)</f>
        <v>━</v>
      </c>
      <c r="N34" s="52" t="str">
        <f>IF(I34="━","━",VLOOKUP(I34,選手情報打ち込み男子!$1:$1048576,7,FALSE))</f>
        <v>━</v>
      </c>
    </row>
    <row r="35" spans="1:15" ht="30" customHeight="1">
      <c r="A35" s="99" t="s">
        <v>88</v>
      </c>
      <c r="B35" s="102" t="str">
        <f>IF(データとりまとめシート!B21="","━",データとりまとめシート!B21)</f>
        <v>━</v>
      </c>
      <c r="C35" s="107" t="str">
        <f>IF(B35="━","━",VLOOKUP(B35,選手情報打ち込み男子!$1:$1048576,2,FALSE))</f>
        <v>━</v>
      </c>
      <c r="D35" s="108" t="str">
        <f>IF(B35="━","━",VLOOKUP(B35,選手情報打ち込み男子!$1:$1048576,3,FALSE))</f>
        <v>━</v>
      </c>
      <c r="E35" s="102" t="str">
        <f>IF(B35="━","━",VLOOKUP(B35,選手情報打ち込み男子!$1:$1048576,6,FALSE))</f>
        <v>━</v>
      </c>
      <c r="F35" s="103" t="str">
        <f>IF(データとりまとめシート!D21="","━",データとりまとめシート!D21)</f>
        <v>━</v>
      </c>
      <c r="G35" s="47" t="str">
        <f>IF(B35="━","━",VLOOKUP(B35,選手情報打ち込み男子!$1:$1048576,7,FALSE))</f>
        <v>━</v>
      </c>
      <c r="H35" s="117" t="str">
        <f>IF(データとりまとめシート!A56="","━",データとりまとめシート!A56)</f>
        <v>━</v>
      </c>
      <c r="I35" s="95" t="str">
        <f>IF(データとりまとめシート!B56="","━",データとりまとめシート!B56)</f>
        <v>━</v>
      </c>
      <c r="J35" s="107" t="str">
        <f>IF(I35="━","━",VLOOKUP(I35,選手情報打ち込み男子!$1:$1048576,2,FALSE))</f>
        <v>━</v>
      </c>
      <c r="K35" s="108" t="str">
        <f>IF(I35="━","━",VLOOKUP(I35,選手情報打ち込み男子!$1:$1048576,3,FALSE))</f>
        <v>━</v>
      </c>
      <c r="L35" s="102" t="str">
        <f>IF(I35="━","━",VLOOKUP(I35,選手情報打ち込み男子!$1:$1048576,6,FALSE))</f>
        <v>━</v>
      </c>
      <c r="M35" s="98" t="str">
        <f>IF(データとりまとめシート!D56="","━",データとりまとめシート!D56)</f>
        <v>━</v>
      </c>
      <c r="N35" s="52" t="str">
        <f>IF(I35="━","━",VLOOKUP(I35,選手情報打ち込み男子!$1:$1048576,7,FALSE))</f>
        <v>━</v>
      </c>
      <c r="O35" s="6"/>
    </row>
    <row r="36" spans="1:15" ht="30" customHeight="1">
      <c r="A36" s="99" t="s">
        <v>88</v>
      </c>
      <c r="B36" s="102" t="str">
        <f>IF(データとりまとめシート!B22="","━",データとりまとめシート!B22)</f>
        <v>━</v>
      </c>
      <c r="C36" s="107" t="str">
        <f>IF(B36="━","━",VLOOKUP(B36,選手情報打ち込み男子!$1:$1048576,2,FALSE))</f>
        <v>━</v>
      </c>
      <c r="D36" s="108" t="str">
        <f>IF(B36="━","━",VLOOKUP(B36,選手情報打ち込み男子!$1:$1048576,3,FALSE))</f>
        <v>━</v>
      </c>
      <c r="E36" s="102" t="str">
        <f>IF(B36="━","━",VLOOKUP(B36,選手情報打ち込み男子!$1:$1048576,6,FALSE))</f>
        <v>━</v>
      </c>
      <c r="F36" s="103" t="str">
        <f>IF(データとりまとめシート!D22="","━",データとりまとめシート!D22)</f>
        <v>━</v>
      </c>
      <c r="G36" s="47" t="str">
        <f>IF(B36="━","━",VLOOKUP(B36,選手情報打ち込み男子!$1:$1048576,7,FALSE))</f>
        <v>━</v>
      </c>
      <c r="H36" s="117" t="str">
        <f>IF(データとりまとめシート!A57="","━",データとりまとめシート!A57)</f>
        <v>━</v>
      </c>
      <c r="I36" s="95" t="str">
        <f>IF(データとりまとめシート!B57="","━",データとりまとめシート!B57)</f>
        <v>━</v>
      </c>
      <c r="J36" s="107" t="str">
        <f>IF(I36="━","━",VLOOKUP(I36,選手情報打ち込み男子!$1:$1048576,2,FALSE))</f>
        <v>━</v>
      </c>
      <c r="K36" s="108" t="str">
        <f>IF(I36="━","━",VLOOKUP(I36,選手情報打ち込み男子!$1:$1048576,3,FALSE))</f>
        <v>━</v>
      </c>
      <c r="L36" s="102" t="str">
        <f>IF(I36="━","━",VLOOKUP(I36,選手情報打ち込み男子!$1:$1048576,6,FALSE))</f>
        <v>━</v>
      </c>
      <c r="M36" s="98" t="str">
        <f>IF(データとりまとめシート!D57="","━",データとりまとめシート!D57)</f>
        <v>━</v>
      </c>
      <c r="N36" s="52" t="str">
        <f>IF(I36="━","━",VLOOKUP(I36,選手情報打ち込み男子!$1:$1048576,7,FALSE))</f>
        <v>━</v>
      </c>
      <c r="O36" s="6"/>
    </row>
    <row r="37" spans="1:15" ht="30" customHeight="1">
      <c r="A37" s="99" t="s">
        <v>88</v>
      </c>
      <c r="B37" s="102" t="str">
        <f>IF(データとりまとめシート!B23="","━",データとりまとめシート!B23)</f>
        <v>━</v>
      </c>
      <c r="C37" s="107" t="str">
        <f>IF(B37="━","━",VLOOKUP(B37,選手情報打ち込み男子!$1:$1048576,2,FALSE))</f>
        <v>━</v>
      </c>
      <c r="D37" s="108" t="str">
        <f>IF(B37="━","━",VLOOKUP(B37,選手情報打ち込み男子!$1:$1048576,3,FALSE))</f>
        <v>━</v>
      </c>
      <c r="E37" s="102" t="str">
        <f>IF(B37="━","━",VLOOKUP(B37,選手情報打ち込み男子!$1:$1048576,6,FALSE))</f>
        <v>━</v>
      </c>
      <c r="F37" s="103" t="str">
        <f>IF(データとりまとめシート!D23="","━",データとりまとめシート!D23)</f>
        <v>━</v>
      </c>
      <c r="G37" s="47" t="str">
        <f>IF(B37="━","━",VLOOKUP(B37,選手情報打ち込み男子!$1:$1048576,7,FALSE))</f>
        <v>━</v>
      </c>
      <c r="H37" s="117" t="str">
        <f>IF(データとりまとめシート!A58="","━",データとりまとめシート!A58)</f>
        <v>━</v>
      </c>
      <c r="I37" s="95" t="str">
        <f>IF(データとりまとめシート!B58="","━",データとりまとめシート!B58)</f>
        <v>━</v>
      </c>
      <c r="J37" s="107" t="str">
        <f>IF(I37="━","━",VLOOKUP(I37,選手情報打ち込み男子!$1:$1048576,2,FALSE))</f>
        <v>━</v>
      </c>
      <c r="K37" s="108" t="str">
        <f>IF(I37="━","━",VLOOKUP(I37,選手情報打ち込み男子!$1:$1048576,3,FALSE))</f>
        <v>━</v>
      </c>
      <c r="L37" s="102" t="str">
        <f>IF(I37="━","━",VLOOKUP(I37,選手情報打ち込み男子!$1:$1048576,6,FALSE))</f>
        <v>━</v>
      </c>
      <c r="M37" s="98" t="str">
        <f>IF(データとりまとめシート!D58="","━",データとりまとめシート!D58)</f>
        <v>━</v>
      </c>
      <c r="N37" s="52" t="str">
        <f>IF(I37="━","━",VLOOKUP(I37,選手情報打ち込み男子!$1:$1048576,7,FALSE))</f>
        <v>━</v>
      </c>
      <c r="O37" s="6"/>
    </row>
    <row r="38" spans="1:15" ht="30" customHeight="1">
      <c r="A38" s="99" t="s">
        <v>90</v>
      </c>
      <c r="B38" s="102" t="str">
        <f>IF(データとりまとめシート!B24="","━",データとりまとめシート!B24)</f>
        <v>━</v>
      </c>
      <c r="C38" s="107" t="str">
        <f>IF(B38="━","━",VLOOKUP(B38,選手情報打ち込み男子!$1:$1048576,2,FALSE))</f>
        <v>━</v>
      </c>
      <c r="D38" s="108" t="str">
        <f>IF(B38="━","━",VLOOKUP(B38,選手情報打ち込み男子!$1:$1048576,3,FALSE))</f>
        <v>━</v>
      </c>
      <c r="E38" s="102" t="str">
        <f>IF(B38="━","━",VLOOKUP(B38,選手情報打ち込み男子!$1:$1048576,6,FALSE))</f>
        <v>━</v>
      </c>
      <c r="F38" s="103" t="str">
        <f>IF(データとりまとめシート!D24="","━",データとりまとめシート!D24)</f>
        <v>━</v>
      </c>
      <c r="G38" s="47" t="str">
        <f>IF(B38="━","━",VLOOKUP(B38,選手情報打ち込み男子!$1:$1048576,7,FALSE))</f>
        <v>━</v>
      </c>
      <c r="H38" s="117" t="str">
        <f>IF(データとりまとめシート!A59="","━",データとりまとめシート!A59)</f>
        <v>━</v>
      </c>
      <c r="I38" s="95" t="str">
        <f>IF(データとりまとめシート!B59="","━",データとりまとめシート!B59)</f>
        <v>━</v>
      </c>
      <c r="J38" s="107" t="str">
        <f>IF(I38="━","━",VLOOKUP(I38,選手情報打ち込み男子!$1:$1048576,2,FALSE))</f>
        <v>━</v>
      </c>
      <c r="K38" s="108" t="str">
        <f>IF(I38="━","━",VLOOKUP(I38,選手情報打ち込み男子!$1:$1048576,3,FALSE))</f>
        <v>━</v>
      </c>
      <c r="L38" s="102" t="str">
        <f>IF(I38="━","━",VLOOKUP(I38,選手情報打ち込み男子!$1:$1048576,6,FALSE))</f>
        <v>━</v>
      </c>
      <c r="M38" s="98" t="str">
        <f>IF(データとりまとめシート!D59="","━",データとりまとめシート!D59)</f>
        <v>━</v>
      </c>
      <c r="N38" s="52" t="str">
        <f>IF(I38="━","━",VLOOKUP(I38,選手情報打ち込み男子!$1:$1048576,7,FALSE))</f>
        <v>━</v>
      </c>
      <c r="O38" s="6"/>
    </row>
    <row r="39" spans="1:15" ht="30" customHeight="1">
      <c r="A39" s="99" t="s">
        <v>90</v>
      </c>
      <c r="B39" s="102" t="str">
        <f>IF(データとりまとめシート!B25="","━",データとりまとめシート!B25)</f>
        <v>━</v>
      </c>
      <c r="C39" s="107" t="str">
        <f>IF(B39="━","━",VLOOKUP(B39,選手情報打ち込み男子!$1:$1048576,2,FALSE))</f>
        <v>━</v>
      </c>
      <c r="D39" s="108" t="str">
        <f>IF(B39="━","━",VLOOKUP(B39,選手情報打ち込み男子!$1:$1048576,3,FALSE))</f>
        <v>━</v>
      </c>
      <c r="E39" s="102" t="str">
        <f>IF(B39="━","━",VLOOKUP(B39,選手情報打ち込み男子!$1:$1048576,6,FALSE))</f>
        <v>━</v>
      </c>
      <c r="F39" s="103" t="str">
        <f>IF(データとりまとめシート!D25="","━",データとりまとめシート!D25)</f>
        <v>━</v>
      </c>
      <c r="G39" s="47" t="str">
        <f>IF(B39="━","━",VLOOKUP(B39,選手情報打ち込み男子!$1:$1048576,7,FALSE))</f>
        <v>━</v>
      </c>
      <c r="H39" s="117" t="str">
        <f>IF(データとりまとめシート!A60="","━",データとりまとめシート!A60)</f>
        <v>━</v>
      </c>
      <c r="I39" s="95" t="str">
        <f>IF(データとりまとめシート!B60="","━",データとりまとめシート!B60)</f>
        <v>━</v>
      </c>
      <c r="J39" s="107" t="str">
        <f>IF(I39="━","━",VLOOKUP(I39,選手情報打ち込み男子!$1:$1048576,2,FALSE))</f>
        <v>━</v>
      </c>
      <c r="K39" s="108" t="str">
        <f>IF(I39="━","━",VLOOKUP(I39,選手情報打ち込み男子!$1:$1048576,3,FALSE))</f>
        <v>━</v>
      </c>
      <c r="L39" s="102" t="str">
        <f>IF(I39="━","━",VLOOKUP(I39,選手情報打ち込み男子!$1:$1048576,6,FALSE))</f>
        <v>━</v>
      </c>
      <c r="M39" s="98" t="str">
        <f>IF(データとりまとめシート!D60="","━",データとりまとめシート!D60)</f>
        <v>━</v>
      </c>
      <c r="N39" s="52" t="str">
        <f>IF(I39="━","━",VLOOKUP(I39,選手情報打ち込み男子!$1:$1048576,7,FALSE))</f>
        <v>━</v>
      </c>
      <c r="O39" s="6"/>
    </row>
    <row r="40" spans="1:15" ht="30" customHeight="1">
      <c r="A40" s="99" t="s">
        <v>90</v>
      </c>
      <c r="B40" s="102" t="str">
        <f>IF(データとりまとめシート!B26="","━",データとりまとめシート!B26)</f>
        <v>━</v>
      </c>
      <c r="C40" s="107" t="str">
        <f>IF(B40="━","━",VLOOKUP(B40,選手情報打ち込み男子!$1:$1048576,2,FALSE))</f>
        <v>━</v>
      </c>
      <c r="D40" s="108" t="str">
        <f>IF(B40="━","━",VLOOKUP(B40,選手情報打ち込み男子!$1:$1048576,3,FALSE))</f>
        <v>━</v>
      </c>
      <c r="E40" s="102" t="str">
        <f>IF(B40="━","━",VLOOKUP(B40,選手情報打ち込み男子!$1:$1048576,6,FALSE))</f>
        <v>━</v>
      </c>
      <c r="F40" s="103" t="str">
        <f>IF(データとりまとめシート!D26="","━",データとりまとめシート!D26)</f>
        <v>━</v>
      </c>
      <c r="G40" s="47" t="str">
        <f>IF(B40="━","━",VLOOKUP(B40,選手情報打ち込み男子!$1:$1048576,7,FALSE))</f>
        <v>━</v>
      </c>
      <c r="H40" s="117" t="str">
        <f>IF(データとりまとめシート!A61="","━",データとりまとめシート!A61)</f>
        <v>━</v>
      </c>
      <c r="I40" s="95" t="str">
        <f>IF(データとりまとめシート!B61="","━",データとりまとめシート!B61)</f>
        <v>━</v>
      </c>
      <c r="J40" s="107" t="str">
        <f>IF(I40="━","━",VLOOKUP(I40,選手情報打ち込み男子!$1:$1048576,2,FALSE))</f>
        <v>━</v>
      </c>
      <c r="K40" s="108" t="str">
        <f>IF(I40="━","━",VLOOKUP(I40,選手情報打ち込み男子!$1:$1048576,3,FALSE))</f>
        <v>━</v>
      </c>
      <c r="L40" s="102" t="str">
        <f>IF(I40="━","━",VLOOKUP(I40,選手情報打ち込み男子!$1:$1048576,6,FALSE))</f>
        <v>━</v>
      </c>
      <c r="M40" s="98" t="str">
        <f>IF(データとりまとめシート!D61="","━",データとりまとめシート!D61)</f>
        <v>━</v>
      </c>
      <c r="N40" s="52" t="str">
        <f>IF(I40="━","━",VLOOKUP(I40,選手情報打ち込み男子!$1:$1048576,7,FALSE))</f>
        <v>━</v>
      </c>
      <c r="O40" s="6"/>
    </row>
    <row r="41" spans="1:15" ht="30" customHeight="1">
      <c r="A41" s="99" t="s">
        <v>92</v>
      </c>
      <c r="B41" s="102" t="str">
        <f>IF(データとりまとめシート!B27="","━",データとりまとめシート!B27)</f>
        <v>━</v>
      </c>
      <c r="C41" s="107" t="str">
        <f>IF(B41="━","━",VLOOKUP(B41,選手情報打ち込み男子!$1:$1048576,2,FALSE))</f>
        <v>━</v>
      </c>
      <c r="D41" s="108" t="str">
        <f>IF(B41="━","━",VLOOKUP(B41,選手情報打ち込み男子!$1:$1048576,3,FALSE))</f>
        <v>━</v>
      </c>
      <c r="E41" s="102" t="str">
        <f>IF(B41="━","━",VLOOKUP(B41,選手情報打ち込み男子!$1:$1048576,6,FALSE))</f>
        <v>━</v>
      </c>
      <c r="F41" s="103" t="str">
        <f>IF(データとりまとめシート!D27="","━",データとりまとめシート!D27)</f>
        <v>━</v>
      </c>
      <c r="G41" s="47" t="str">
        <f>IF(B41="━","━",VLOOKUP(B41,選手情報打ち込み男子!$1:$1048576,7,FALSE))</f>
        <v>━</v>
      </c>
      <c r="H41" s="117" t="str">
        <f>IF(データとりまとめシート!A62="","━",データとりまとめシート!A62)</f>
        <v>━</v>
      </c>
      <c r="I41" s="95" t="str">
        <f>IF(データとりまとめシート!B62="","━",データとりまとめシート!B62)</f>
        <v>━</v>
      </c>
      <c r="J41" s="107" t="str">
        <f>IF(I41="━","━",VLOOKUP(I41,選手情報打ち込み男子!$1:$1048576,2,FALSE))</f>
        <v>━</v>
      </c>
      <c r="K41" s="108" t="str">
        <f>IF(I41="━","━",VLOOKUP(I41,選手情報打ち込み男子!$1:$1048576,3,FALSE))</f>
        <v>━</v>
      </c>
      <c r="L41" s="102" t="str">
        <f>IF(I41="━","━",VLOOKUP(I41,選手情報打ち込み男子!$1:$1048576,6,FALSE))</f>
        <v>━</v>
      </c>
      <c r="M41" s="98" t="str">
        <f>IF(データとりまとめシート!D62="","━",データとりまとめシート!D62)</f>
        <v>━</v>
      </c>
      <c r="N41" s="52" t="str">
        <f>IF(I41="━","━",VLOOKUP(I41,選手情報打ち込み男子!$1:$1048576,7,FALSE))</f>
        <v>━</v>
      </c>
      <c r="O41" s="6"/>
    </row>
    <row r="42" spans="1:15" ht="30" customHeight="1">
      <c r="A42" s="193" t="s">
        <v>92</v>
      </c>
      <c r="B42" s="102" t="str">
        <f>IF(データとりまとめシート!B28="","━",データとりまとめシート!B28)</f>
        <v>━</v>
      </c>
      <c r="C42" s="107" t="str">
        <f>IF(B42="━","━",VLOOKUP(B42,選手情報打ち込み男子!$1:$1048576,2,FALSE))</f>
        <v>━</v>
      </c>
      <c r="D42" s="108" t="str">
        <f>IF(B42="━","━",VLOOKUP(B42,選手情報打ち込み男子!$1:$1048576,3,FALSE))</f>
        <v>━</v>
      </c>
      <c r="E42" s="102" t="str">
        <f>IF(B42="━","━",VLOOKUP(B42,選手情報打ち込み男子!$1:$1048576,6,FALSE))</f>
        <v>━</v>
      </c>
      <c r="F42" s="103" t="str">
        <f>IF(データとりまとめシート!D28="","━",データとりまとめシート!D28)</f>
        <v>━</v>
      </c>
      <c r="G42" s="47" t="str">
        <f>IF(B42="━","━",VLOOKUP(B42,選手情報打ち込み男子!$1:$1048576,7,FALSE))</f>
        <v>━</v>
      </c>
      <c r="H42" s="117" t="str">
        <f>IF(データとりまとめシート!A63="","━",データとりまとめシート!A63)</f>
        <v>━</v>
      </c>
      <c r="I42" s="95" t="str">
        <f>IF(データとりまとめシート!B63="","━",データとりまとめシート!B63)</f>
        <v>━</v>
      </c>
      <c r="J42" s="107" t="str">
        <f>IF(I42="━","━",VLOOKUP(I42,選手情報打ち込み男子!$1:$1048576,2,FALSE))</f>
        <v>━</v>
      </c>
      <c r="K42" s="108" t="str">
        <f>IF(I42="━","━",VLOOKUP(I42,選手情報打ち込み男子!$1:$1048576,3,FALSE))</f>
        <v>━</v>
      </c>
      <c r="L42" s="102" t="str">
        <f>IF(I42="━","━",VLOOKUP(I42,選手情報打ち込み男子!$1:$1048576,6,FALSE))</f>
        <v>━</v>
      </c>
      <c r="M42" s="98" t="str">
        <f>IF(データとりまとめシート!D63="","━",データとりまとめシート!D63)</f>
        <v>━</v>
      </c>
      <c r="N42" s="52" t="str">
        <f>IF(I42="━","━",VLOOKUP(I42,選手情報打ち込み男子!$1:$1048576,7,FALSE))</f>
        <v>━</v>
      </c>
    </row>
    <row r="43" spans="1:15" ht="30" customHeight="1">
      <c r="A43" s="94" t="s">
        <v>92</v>
      </c>
      <c r="B43" s="102" t="str">
        <f>IF(データとりまとめシート!B29="","━",データとりまとめシート!B29)</f>
        <v>━</v>
      </c>
      <c r="C43" s="107" t="str">
        <f>IF(B43="━","━",VLOOKUP(B43,選手情報打ち込み男子!$1:$1048576,2,FALSE))</f>
        <v>━</v>
      </c>
      <c r="D43" s="108" t="str">
        <f>IF(B43="━","━",VLOOKUP(B43,選手情報打ち込み男子!$1:$1048576,3,FALSE))</f>
        <v>━</v>
      </c>
      <c r="E43" s="102" t="str">
        <f>IF(B43="━","━",VLOOKUP(B43,選手情報打ち込み男子!$1:$1048576,6,FALSE))</f>
        <v>━</v>
      </c>
      <c r="F43" s="103" t="str">
        <f>IF(データとりまとめシート!D29="","━",データとりまとめシート!D29)</f>
        <v>━</v>
      </c>
      <c r="G43" s="47" t="str">
        <f>IF(B43="━","━",VLOOKUP(B43,選手情報打ち込み男子!$1:$1048576,7,FALSE))</f>
        <v>━</v>
      </c>
      <c r="H43" s="117" t="str">
        <f>IF(データとりまとめシート!A64="","━",データとりまとめシート!A64)</f>
        <v>━</v>
      </c>
      <c r="I43" s="95" t="str">
        <f>IF(データとりまとめシート!B64="","━",データとりまとめシート!B64)</f>
        <v>━</v>
      </c>
      <c r="J43" s="107" t="str">
        <f>IF(I43="━","━",VLOOKUP(I43,選手情報打ち込み男子!$1:$1048576,2,FALSE))</f>
        <v>━</v>
      </c>
      <c r="K43" s="108" t="str">
        <f>IF(I43="━","━",VLOOKUP(I43,選手情報打ち込み男子!$1:$1048576,3,FALSE))</f>
        <v>━</v>
      </c>
      <c r="L43" s="102" t="str">
        <f>IF(I43="━","━",VLOOKUP(I43,選手情報打ち込み男子!$1:$1048576,6,FALSE))</f>
        <v>━</v>
      </c>
      <c r="M43" s="98" t="str">
        <f>IF(データとりまとめシート!D64="","━",データとりまとめシート!D64)</f>
        <v>━</v>
      </c>
      <c r="N43" s="52" t="str">
        <f>IF(I43="━","━",VLOOKUP(I43,選手情報打ち込み男子!$1:$1048576,7,FALSE))</f>
        <v>━</v>
      </c>
    </row>
    <row r="44" spans="1:15" ht="30" customHeight="1">
      <c r="A44" s="99" t="s">
        <v>93</v>
      </c>
      <c r="B44" s="102" t="str">
        <f>IF(データとりまとめシート!B30="","━",データとりまとめシート!B30)</f>
        <v>━</v>
      </c>
      <c r="C44" s="107" t="str">
        <f>IF(B44="━","━",VLOOKUP(B44,選手情報打ち込み男子!$1:$1048576,2,FALSE))</f>
        <v>━</v>
      </c>
      <c r="D44" s="108" t="str">
        <f>IF(B44="━","━",VLOOKUP(B44,選手情報打ち込み男子!$1:$1048576,3,FALSE))</f>
        <v>━</v>
      </c>
      <c r="E44" s="102" t="str">
        <f>IF(B44="━","━",VLOOKUP(B44,選手情報打ち込み男子!$1:$1048576,6,FALSE))</f>
        <v>━</v>
      </c>
      <c r="F44" s="103" t="str">
        <f>IF(データとりまとめシート!D30="","━",データとりまとめシート!D30)</f>
        <v>━</v>
      </c>
      <c r="G44" s="47" t="str">
        <f>IF(B44="━","━",VLOOKUP(B44,選手情報打ち込み男子!$1:$1048576,7,FALSE))</f>
        <v>━</v>
      </c>
      <c r="H44" s="117" t="str">
        <f>IF(データとりまとめシート!A65="","━",データとりまとめシート!A65)</f>
        <v>━</v>
      </c>
      <c r="I44" s="95" t="str">
        <f>IF(データとりまとめシート!B65="","━",データとりまとめシート!B65)</f>
        <v>━</v>
      </c>
      <c r="J44" s="107" t="str">
        <f>IF(I44="━","━",VLOOKUP(I44,選手情報打ち込み男子!$1:$1048576,2,FALSE))</f>
        <v>━</v>
      </c>
      <c r="K44" s="108" t="str">
        <f>IF(I44="━","━",VLOOKUP(I44,選手情報打ち込み男子!$1:$1048576,3,FALSE))</f>
        <v>━</v>
      </c>
      <c r="L44" s="102" t="str">
        <f>IF(I44="━","━",VLOOKUP(I44,選手情報打ち込み男子!$1:$1048576,6,FALSE))</f>
        <v>━</v>
      </c>
      <c r="M44" s="98" t="str">
        <f>IF(データとりまとめシート!D65="","━",データとりまとめシート!D65)</f>
        <v>━</v>
      </c>
      <c r="N44" s="52" t="str">
        <f>IF(I44="━","━",VLOOKUP(I44,選手情報打ち込み男子!$1:$1048576,7,FALSE))</f>
        <v>━</v>
      </c>
      <c r="O44" s="6"/>
    </row>
    <row r="45" spans="1:15" ht="30" customHeight="1">
      <c r="A45" s="99" t="s">
        <v>93</v>
      </c>
      <c r="B45" s="102" t="str">
        <f>IF(データとりまとめシート!B31="","━",データとりまとめシート!B31)</f>
        <v>━</v>
      </c>
      <c r="C45" s="107" t="str">
        <f>IF(B45="━","━",VLOOKUP(B45,選手情報打ち込み男子!$1:$1048576,2,FALSE))</f>
        <v>━</v>
      </c>
      <c r="D45" s="108" t="str">
        <f>IF(B45="━","━",VLOOKUP(B45,選手情報打ち込み男子!$1:$1048576,3,FALSE))</f>
        <v>━</v>
      </c>
      <c r="E45" s="102" t="str">
        <f>IF(B45="━","━",VLOOKUP(B45,選手情報打ち込み男子!$1:$1048576,6,FALSE))</f>
        <v>━</v>
      </c>
      <c r="F45" s="103" t="str">
        <f>IF(データとりまとめシート!D31="","━",データとりまとめシート!D31)</f>
        <v>━</v>
      </c>
      <c r="G45" s="47" t="str">
        <f>IF(B45="━","━",VLOOKUP(B45,選手情報打ち込み男子!$1:$1048576,7,FALSE))</f>
        <v>━</v>
      </c>
      <c r="H45" s="117" t="str">
        <f>IF(データとりまとめシート!A66="","━",データとりまとめシート!A66)</f>
        <v>━</v>
      </c>
      <c r="I45" s="95" t="str">
        <f>IF(データとりまとめシート!B66="","━",データとりまとめシート!B66)</f>
        <v>━</v>
      </c>
      <c r="J45" s="107" t="str">
        <f>IF(I45="━","━",VLOOKUP(I45,選手情報打ち込み男子!$1:$1048576,2,FALSE))</f>
        <v>━</v>
      </c>
      <c r="K45" s="108" t="str">
        <f>IF(I45="━","━",VLOOKUP(I45,選手情報打ち込み男子!$1:$1048576,3,FALSE))</f>
        <v>━</v>
      </c>
      <c r="L45" s="102" t="str">
        <f>IF(I45="━","━",VLOOKUP(I45,選手情報打ち込み男子!$1:$1048576,6,FALSE))</f>
        <v>━</v>
      </c>
      <c r="M45" s="98" t="str">
        <f>IF(データとりまとめシート!D66="","━",データとりまとめシート!D66)</f>
        <v>━</v>
      </c>
      <c r="N45" s="52" t="str">
        <f>IF(I45="━","━",VLOOKUP(I45,選手情報打ち込み男子!$1:$1048576,7,FALSE))</f>
        <v>━</v>
      </c>
      <c r="O45" s="6"/>
    </row>
    <row r="46" spans="1:15" ht="30" customHeight="1">
      <c r="A46" s="194" t="s">
        <v>93</v>
      </c>
      <c r="B46" s="102" t="str">
        <f>IF(データとりまとめシート!B32="","━",データとりまとめシート!B32)</f>
        <v>━</v>
      </c>
      <c r="C46" s="107" t="str">
        <f>IF(B46="━","━",VLOOKUP(B46,選手情報打ち込み男子!$1:$1048576,2,FALSE))</f>
        <v>━</v>
      </c>
      <c r="D46" s="108" t="str">
        <f>IF(B46="━","━",VLOOKUP(B46,選手情報打ち込み男子!$1:$1048576,3,FALSE))</f>
        <v>━</v>
      </c>
      <c r="E46" s="102" t="str">
        <f>IF(B46="━","━",VLOOKUP(B46,選手情報打ち込み男子!$1:$1048576,6,FALSE))</f>
        <v>━</v>
      </c>
      <c r="F46" s="103" t="str">
        <f>IF(データとりまとめシート!D32="","━",データとりまとめシート!D32)</f>
        <v>━</v>
      </c>
      <c r="G46" s="47" t="str">
        <f>IF(B46="━","━",VLOOKUP(B46,選手情報打ち込み男子!$1:$1048576,7,FALSE))</f>
        <v>━</v>
      </c>
      <c r="H46" s="117" t="str">
        <f>IF(データとりまとめシート!A67="","━",データとりまとめシート!A67)</f>
        <v>━</v>
      </c>
      <c r="I46" s="95" t="str">
        <f>IF(データとりまとめシート!B67="","━",データとりまとめシート!B67)</f>
        <v>━</v>
      </c>
      <c r="J46" s="107" t="str">
        <f>IF(I46="━","━",VLOOKUP(I46,選手情報打ち込み男子!$1:$1048576,2,FALSE))</f>
        <v>━</v>
      </c>
      <c r="K46" s="108" t="str">
        <f>IF(I46="━","━",VLOOKUP(I46,選手情報打ち込み男子!$1:$1048576,3,FALSE))</f>
        <v>━</v>
      </c>
      <c r="L46" s="102" t="str">
        <f>IF(I46="━","━",VLOOKUP(I46,選手情報打ち込み男子!$1:$1048576,6,FALSE))</f>
        <v>━</v>
      </c>
      <c r="M46" s="98" t="str">
        <f>IF(データとりまとめシート!D67="","━",データとりまとめシート!D67)</f>
        <v>━</v>
      </c>
      <c r="N46" s="52" t="str">
        <f>IF(I46="━","━",VLOOKUP(I46,選手情報打ち込み男子!$1:$1048576,7,FALSE))</f>
        <v>━</v>
      </c>
    </row>
    <row r="47" spans="1:15" ht="30" customHeight="1">
      <c r="A47" s="194" t="s">
        <v>93</v>
      </c>
      <c r="B47" s="102" t="str">
        <f>IF(データとりまとめシート!B33="","━",データとりまとめシート!B33)</f>
        <v>━</v>
      </c>
      <c r="C47" s="107" t="str">
        <f>IF(B47="━","━",VLOOKUP(B47,選手情報打ち込み男子!$1:$1048576,2,FALSE))</f>
        <v>━</v>
      </c>
      <c r="D47" s="108" t="str">
        <f>IF(B47="━","━",VLOOKUP(B47,選手情報打ち込み男子!$1:$1048576,3,FALSE))</f>
        <v>━</v>
      </c>
      <c r="E47" s="102" t="str">
        <f>IF(B47="━","━",VLOOKUP(B47,選手情報打ち込み男子!$1:$1048576,6,FALSE))</f>
        <v>━</v>
      </c>
      <c r="F47" s="103" t="str">
        <f>IF(データとりまとめシート!D33="","━",データとりまとめシート!D33)</f>
        <v>━</v>
      </c>
      <c r="G47" s="47" t="str">
        <f>IF(B47="━","━",VLOOKUP(B47,選手情報打ち込み男子!$1:$1048576,7,FALSE))</f>
        <v>━</v>
      </c>
      <c r="H47" s="117" t="str">
        <f>IF(データとりまとめシート!A68="","━",データとりまとめシート!A68)</f>
        <v>━</v>
      </c>
      <c r="I47" s="95" t="str">
        <f>IF(データとりまとめシート!B68="","━",データとりまとめシート!B68)</f>
        <v>━</v>
      </c>
      <c r="J47" s="107" t="str">
        <f>IF(I47="━","━",VLOOKUP(I47,選手情報打ち込み男子!$1:$1048576,2,FALSE))</f>
        <v>━</v>
      </c>
      <c r="K47" s="108" t="str">
        <f>IF(I47="━","━",VLOOKUP(I47,選手情報打ち込み男子!$1:$1048576,3,FALSE))</f>
        <v>━</v>
      </c>
      <c r="L47" s="102" t="str">
        <f>IF(I47="━","━",VLOOKUP(I47,選手情報打ち込み男子!$1:$1048576,6,FALSE))</f>
        <v>━</v>
      </c>
      <c r="M47" s="98" t="str">
        <f>IF(データとりまとめシート!D68="","━",データとりまとめシート!D68)</f>
        <v>━</v>
      </c>
      <c r="N47" s="52" t="str">
        <f>IF(I47="━","━",VLOOKUP(I47,選手情報打ち込み男子!$1:$1048576,7,FALSE))</f>
        <v>━</v>
      </c>
    </row>
    <row r="48" spans="1:15" ht="30" customHeight="1">
      <c r="A48" s="194" t="s">
        <v>93</v>
      </c>
      <c r="B48" s="102" t="str">
        <f>IF(データとりまとめシート!B34="","━",データとりまとめシート!B34)</f>
        <v>━</v>
      </c>
      <c r="C48" s="107" t="str">
        <f>IF(B48="━","━",VLOOKUP(B48,選手情報打ち込み男子!$1:$1048576,2,FALSE))</f>
        <v>━</v>
      </c>
      <c r="D48" s="108" t="str">
        <f>IF(B48="━","━",VLOOKUP(B48,選手情報打ち込み男子!$1:$1048576,3,FALSE))</f>
        <v>━</v>
      </c>
      <c r="E48" s="102" t="str">
        <f>IF(B48="━","━",VLOOKUP(B48,選手情報打ち込み男子!$1:$1048576,6,FALSE))</f>
        <v>━</v>
      </c>
      <c r="F48" s="103" t="str">
        <f>IF(データとりまとめシート!D34="","━",データとりまとめシート!D34)</f>
        <v>━</v>
      </c>
      <c r="G48" s="47" t="str">
        <f>IF(B48="━","━",VLOOKUP(B48,選手情報打ち込み男子!$1:$1048576,7,FALSE))</f>
        <v>━</v>
      </c>
      <c r="H48" s="117" t="str">
        <f>IF(データとりまとめシート!A69="","━",データとりまとめシート!A69)</f>
        <v>━</v>
      </c>
      <c r="I48" s="95" t="str">
        <f>IF(データとりまとめシート!B69="","━",データとりまとめシート!B69)</f>
        <v>━</v>
      </c>
      <c r="J48" s="107" t="str">
        <f>IF(I48="━","━",VLOOKUP(I48,選手情報打ち込み男子!$1:$1048576,2,FALSE))</f>
        <v>━</v>
      </c>
      <c r="K48" s="108" t="str">
        <f>IF(I48="━","━",VLOOKUP(I48,選手情報打ち込み男子!$1:$1048576,3,FALSE))</f>
        <v>━</v>
      </c>
      <c r="L48" s="102" t="str">
        <f>IF(I48="━","━",VLOOKUP(I48,選手情報打ち込み男子!$1:$1048576,6,FALSE))</f>
        <v>━</v>
      </c>
      <c r="M48" s="98" t="str">
        <f>IF(データとりまとめシート!D69="","━",データとりまとめシート!D69)</f>
        <v>━</v>
      </c>
      <c r="N48" s="52" t="str">
        <f>IF(I48="━","━",VLOOKUP(I48,選手情報打ち込み男子!$1:$1048576,7,FALSE))</f>
        <v>━</v>
      </c>
    </row>
    <row r="49" spans="1:14" ht="30" customHeight="1">
      <c r="A49" s="194" t="s">
        <v>93</v>
      </c>
      <c r="B49" s="102" t="str">
        <f>IF(データとりまとめシート!B35="","━",データとりまとめシート!B35)</f>
        <v>━</v>
      </c>
      <c r="C49" s="107" t="str">
        <f>IF(B49="━","━",VLOOKUP(B49,選手情報打ち込み男子!$1:$1048576,2,FALSE))</f>
        <v>━</v>
      </c>
      <c r="D49" s="108" t="str">
        <f>IF(B49="━","━",VLOOKUP(B49,選手情報打ち込み男子!$1:$1048576,3,FALSE))</f>
        <v>━</v>
      </c>
      <c r="E49" s="102" t="str">
        <f>IF(B49="━","━",VLOOKUP(B49,選手情報打ち込み男子!$1:$1048576,6,FALSE))</f>
        <v>━</v>
      </c>
      <c r="F49" s="103" t="str">
        <f>IF(データとりまとめシート!D35="","━",データとりまとめシート!D35)</f>
        <v>━</v>
      </c>
      <c r="G49" s="47" t="str">
        <f>IF(B49="━","━",VLOOKUP(B49,選手情報打ち込み男子!$1:$1048576,7,FALSE))</f>
        <v>━</v>
      </c>
      <c r="H49" s="117" t="str">
        <f>IF(データとりまとめシート!A70="","━",データとりまとめシート!A70)</f>
        <v>━</v>
      </c>
      <c r="I49" s="95" t="str">
        <f>IF(データとりまとめシート!B70="","━",データとりまとめシート!B70)</f>
        <v>━</v>
      </c>
      <c r="J49" s="107" t="str">
        <f>IF(I49="━","━",VLOOKUP(I49,選手情報打ち込み男子!$1:$1048576,2,FALSE))</f>
        <v>━</v>
      </c>
      <c r="K49" s="108" t="str">
        <f>IF(I49="━","━",VLOOKUP(I49,選手情報打ち込み男子!$1:$1048576,3,FALSE))</f>
        <v>━</v>
      </c>
      <c r="L49" s="102" t="str">
        <f>IF(I49="━","━",VLOOKUP(I49,選手情報打ち込み男子!$1:$1048576,6,FALSE))</f>
        <v>━</v>
      </c>
      <c r="M49" s="98" t="str">
        <f>IF(データとりまとめシート!D70="","━",データとりまとめシート!D70)</f>
        <v>━</v>
      </c>
      <c r="N49" s="52" t="str">
        <f>IF(I49="━","━",VLOOKUP(I49,選手情報打ち込み男子!$1:$1048576,7,FALSE))</f>
        <v>━</v>
      </c>
    </row>
    <row r="50" spans="1:14" ht="30" customHeight="1">
      <c r="A50" s="194" t="s">
        <v>97</v>
      </c>
      <c r="B50" s="102" t="str">
        <f>IF(データとりまとめシート!B36="","━",データとりまとめシート!B36)</f>
        <v>━</v>
      </c>
      <c r="C50" s="107" t="str">
        <f>IF(B50="━","━",VLOOKUP(B50,選手情報打ち込み男子!$1:$1048576,2,FALSE))</f>
        <v>━</v>
      </c>
      <c r="D50" s="108" t="str">
        <f>IF(B50="━","━",VLOOKUP(B50,選手情報打ち込み男子!$1:$1048576,3,FALSE))</f>
        <v>━</v>
      </c>
      <c r="E50" s="102" t="str">
        <f>IF(B50="━","━",VLOOKUP(B50,選手情報打ち込み男子!$1:$1048576,6,FALSE))</f>
        <v>━</v>
      </c>
      <c r="F50" s="103" t="str">
        <f>IF(データとりまとめシート!D36="","━",データとりまとめシート!D36)</f>
        <v>━</v>
      </c>
      <c r="G50" s="47" t="str">
        <f>IF(B50="━","━",VLOOKUP(B50,選手情報打ち込み男子!$1:$1048576,7,FALSE))</f>
        <v>━</v>
      </c>
      <c r="H50" s="117" t="str">
        <f>IF(データとりまとめシート!A71="","━",データとりまとめシート!A71)</f>
        <v>━</v>
      </c>
      <c r="I50" s="95" t="str">
        <f>IF(データとりまとめシート!B71="","━",データとりまとめシート!B71)</f>
        <v>━</v>
      </c>
      <c r="J50" s="107" t="str">
        <f>IF(I50="━","━",VLOOKUP(I50,選手情報打ち込み男子!$1:$1048576,2,FALSE))</f>
        <v>━</v>
      </c>
      <c r="K50" s="108" t="str">
        <f>IF(I50="━","━",VLOOKUP(I50,選手情報打ち込み男子!$1:$1048576,3,FALSE))</f>
        <v>━</v>
      </c>
      <c r="L50" s="102" t="str">
        <f>IF(I50="━","━",VLOOKUP(I50,選手情報打ち込み男子!$1:$1048576,6,FALSE))</f>
        <v>━</v>
      </c>
      <c r="M50" s="98" t="str">
        <f>IF(データとりまとめシート!D71="","━",データとりまとめシート!D71)</f>
        <v>━</v>
      </c>
      <c r="N50" s="52" t="str">
        <f>IF(I50="━","━",VLOOKUP(I50,選手情報打ち込み男子!$1:$1048576,7,FALSE))</f>
        <v>━</v>
      </c>
    </row>
    <row r="51" spans="1:14" ht="30" customHeight="1">
      <c r="A51" s="194" t="s">
        <v>97</v>
      </c>
      <c r="B51" s="102" t="str">
        <f>IF(データとりまとめシート!B37="","━",データとりまとめシート!B37)</f>
        <v>━</v>
      </c>
      <c r="C51" s="107" t="str">
        <f>IF(B51="━","━",VLOOKUP(B51,選手情報打ち込み男子!$1:$1048576,2,FALSE))</f>
        <v>━</v>
      </c>
      <c r="D51" s="108" t="str">
        <f>IF(B51="━","━",VLOOKUP(B51,選手情報打ち込み男子!$1:$1048576,3,FALSE))</f>
        <v>━</v>
      </c>
      <c r="E51" s="102" t="str">
        <f>IF(B51="━","━",VLOOKUP(B51,選手情報打ち込み男子!$1:$1048576,6,FALSE))</f>
        <v>━</v>
      </c>
      <c r="F51" s="103" t="str">
        <f>IF(データとりまとめシート!D37="","━",データとりまとめシート!D37)</f>
        <v>━</v>
      </c>
      <c r="G51" s="47" t="str">
        <f>IF(B51="━","━",VLOOKUP(B51,選手情報打ち込み男子!$1:$1048576,7,FALSE))</f>
        <v>━</v>
      </c>
      <c r="H51" s="117" t="str">
        <f>IF(データとりまとめシート!A72="","━",データとりまとめシート!A72)</f>
        <v>━</v>
      </c>
      <c r="I51" s="95" t="str">
        <f>IF(データとりまとめシート!B72="","━",データとりまとめシート!B72)</f>
        <v>━</v>
      </c>
      <c r="J51" s="107" t="str">
        <f>IF(I51="━","━",VLOOKUP(I51,選手情報打ち込み男子!$1:$1048576,2,FALSE))</f>
        <v>━</v>
      </c>
      <c r="K51" s="108" t="str">
        <f>IF(I51="━","━",VLOOKUP(I51,選手情報打ち込み男子!$1:$1048576,3,FALSE))</f>
        <v>━</v>
      </c>
      <c r="L51" s="102" t="str">
        <f>IF(I51="━","━",VLOOKUP(I51,選手情報打ち込み男子!$1:$1048576,6,FALSE))</f>
        <v>━</v>
      </c>
      <c r="M51" s="98" t="str">
        <f>IF(データとりまとめシート!D72="","━",データとりまとめシート!D72)</f>
        <v>━</v>
      </c>
      <c r="N51" s="52" t="str">
        <f>IF(I51="━","━",VLOOKUP(I51,選手情報打ち込み男子!$1:$1048576,7,FALSE))</f>
        <v>━</v>
      </c>
    </row>
    <row r="52" spans="1:14" ht="30" customHeight="1">
      <c r="A52" s="194" t="s">
        <v>99</v>
      </c>
      <c r="B52" s="102" t="str">
        <f>IF(データとりまとめシート!B38="","━",データとりまとめシート!B38)</f>
        <v>━</v>
      </c>
      <c r="C52" s="107" t="str">
        <f>IF(B52="━","━",VLOOKUP(B52,選手情報打ち込み男子!$1:$1048576,2,FALSE))</f>
        <v>━</v>
      </c>
      <c r="D52" s="108" t="str">
        <f>IF(B52="━","━",VLOOKUP(B52,選手情報打ち込み男子!$1:$1048576,3,FALSE))</f>
        <v>━</v>
      </c>
      <c r="E52" s="102" t="str">
        <f>IF(B52="━","━",VLOOKUP(B52,選手情報打ち込み男子!$1:$1048576,6,FALSE))</f>
        <v>━</v>
      </c>
      <c r="F52" s="103" t="str">
        <f>IF(データとりまとめシート!D38="","━",データとりまとめシート!D38)</f>
        <v>━</v>
      </c>
      <c r="G52" s="47" t="str">
        <f>IF(B52="━","━",VLOOKUP(B52,選手情報打ち込み男子!$1:$1048576,7,FALSE))</f>
        <v>━</v>
      </c>
      <c r="H52" s="117" t="str">
        <f>IF(データとりまとめシート!A73="","━",データとりまとめシート!A73)</f>
        <v>━</v>
      </c>
      <c r="I52" s="95" t="str">
        <f>IF(データとりまとめシート!B73="","━",データとりまとめシート!B73)</f>
        <v>━</v>
      </c>
      <c r="J52" s="107" t="str">
        <f>IF(I52="━","━",VLOOKUP(I52,選手情報打ち込み男子!$1:$1048576,2,FALSE))</f>
        <v>━</v>
      </c>
      <c r="K52" s="108" t="str">
        <f>IF(I52="━","━",VLOOKUP(I52,選手情報打ち込み男子!$1:$1048576,3,FALSE))</f>
        <v>━</v>
      </c>
      <c r="L52" s="102" t="str">
        <f>IF(I52="━","━",VLOOKUP(I52,選手情報打ち込み男子!$1:$1048576,6,FALSE))</f>
        <v>━</v>
      </c>
      <c r="M52" s="98" t="str">
        <f>IF(データとりまとめシート!D73="","━",データとりまとめシート!D73)</f>
        <v>━</v>
      </c>
      <c r="N52" s="52" t="str">
        <f>IF(I52="━","━",VLOOKUP(I52,選手情報打ち込み男子!$1:$1048576,7,FALSE))</f>
        <v>━</v>
      </c>
    </row>
    <row r="53" spans="1:14" ht="30" customHeight="1">
      <c r="A53" s="194" t="s">
        <v>99</v>
      </c>
      <c r="B53" s="102" t="str">
        <f>IF(データとりまとめシート!B39="","━",データとりまとめシート!B39)</f>
        <v>━</v>
      </c>
      <c r="C53" s="107" t="str">
        <f>IF(B53="━","━",VLOOKUP(B53,選手情報打ち込み男子!$1:$1048576,2,FALSE))</f>
        <v>━</v>
      </c>
      <c r="D53" s="108" t="str">
        <f>IF(B53="━","━",VLOOKUP(B53,選手情報打ち込み男子!$1:$1048576,3,FALSE))</f>
        <v>━</v>
      </c>
      <c r="E53" s="102" t="str">
        <f>IF(B53="━","━",VLOOKUP(B53,選手情報打ち込み男子!$1:$1048576,6,FALSE))</f>
        <v>━</v>
      </c>
      <c r="F53" s="103" t="str">
        <f>IF(データとりまとめシート!D39="","━",データとりまとめシート!D39)</f>
        <v>━</v>
      </c>
      <c r="G53" s="47" t="str">
        <f>IF(B53="━","━",VLOOKUP(B53,選手情報打ち込み男子!$1:$1048576,7,FALSE))</f>
        <v>━</v>
      </c>
      <c r="H53" s="117" t="str">
        <f>IF(データとりまとめシート!A74="","━",データとりまとめシート!A74)</f>
        <v>━</v>
      </c>
      <c r="I53" s="95" t="str">
        <f>IF(データとりまとめシート!B74="","━",データとりまとめシート!B74)</f>
        <v>━</v>
      </c>
      <c r="J53" s="107" t="str">
        <f>IF(I53="━","━",VLOOKUP(I53,選手情報打ち込み男子!$1:$1048576,2,FALSE))</f>
        <v>━</v>
      </c>
      <c r="K53" s="108" t="str">
        <f>IF(I53="━","━",VLOOKUP(I53,選手情報打ち込み男子!$1:$1048576,3,FALSE))</f>
        <v>━</v>
      </c>
      <c r="L53" s="102" t="str">
        <f>IF(I53="━","━",VLOOKUP(I53,選手情報打ち込み男子!$1:$1048576,6,FALSE))</f>
        <v>━</v>
      </c>
      <c r="M53" s="98" t="str">
        <f>IF(データとりまとめシート!D74="","━",データとりまとめシート!D74)</f>
        <v>━</v>
      </c>
      <c r="N53" s="52" t="str">
        <f>IF(I53="━","━",VLOOKUP(I53,選手情報打ち込み男子!$1:$1048576,7,FALSE))</f>
        <v>━</v>
      </c>
    </row>
    <row r="54" spans="1:14" ht="30" customHeight="1">
      <c r="A54" s="194" t="s">
        <v>100</v>
      </c>
      <c r="B54" s="102" t="str">
        <f>IF(データとりまとめシート!B40="","━",データとりまとめシート!B40)</f>
        <v>━</v>
      </c>
      <c r="C54" s="107" t="str">
        <f>IF(B54="━","━",VLOOKUP(B54,選手情報打ち込み男子!$1:$1048576,2,FALSE))</f>
        <v>━</v>
      </c>
      <c r="D54" s="108" t="str">
        <f>IF(B54="━","━",VLOOKUP(B54,選手情報打ち込み男子!$1:$1048576,3,FALSE))</f>
        <v>━</v>
      </c>
      <c r="E54" s="102" t="str">
        <f>IF(B54="━","━",VLOOKUP(B54,選手情報打ち込み男子!$1:$1048576,6,FALSE))</f>
        <v>━</v>
      </c>
      <c r="F54" s="103" t="str">
        <f>IF(データとりまとめシート!D40="","━",データとりまとめシート!D40)</f>
        <v>━</v>
      </c>
      <c r="G54" s="47" t="str">
        <f>IF(B54="━","━",VLOOKUP(B54,選手情報打ち込み男子!$1:$1048576,7,FALSE))</f>
        <v>━</v>
      </c>
      <c r="H54" s="117" t="str">
        <f>IF(データとりまとめシート!A75="","━",データとりまとめシート!A75)</f>
        <v>━</v>
      </c>
      <c r="I54" s="95" t="str">
        <f>IF(データとりまとめシート!B75="","━",データとりまとめシート!B75)</f>
        <v>━</v>
      </c>
      <c r="J54" s="107" t="str">
        <f>IF(I54="━","━",VLOOKUP(I54,選手情報打ち込み男子!$1:$1048576,2,FALSE))</f>
        <v>━</v>
      </c>
      <c r="K54" s="108" t="str">
        <f>IF(I54="━","━",VLOOKUP(I54,選手情報打ち込み男子!$1:$1048576,3,FALSE))</f>
        <v>━</v>
      </c>
      <c r="L54" s="102" t="str">
        <f>IF(I54="━","━",VLOOKUP(I54,選手情報打ち込み男子!$1:$1048576,6,FALSE))</f>
        <v>━</v>
      </c>
      <c r="M54" s="98" t="str">
        <f>IF(データとりまとめシート!D75="","━",データとりまとめシート!D75)</f>
        <v>━</v>
      </c>
      <c r="N54" s="52" t="str">
        <f>IF(I54="━","━",VLOOKUP(I54,選手情報打ち込み男子!$1:$1048576,7,FALSE))</f>
        <v>━</v>
      </c>
    </row>
    <row r="55" spans="1:14" ht="30" customHeight="1">
      <c r="A55" s="194" t="s">
        <v>100</v>
      </c>
      <c r="B55" s="102" t="str">
        <f>IF(データとりまとめシート!B41="","━",データとりまとめシート!B41)</f>
        <v>━</v>
      </c>
      <c r="C55" s="107" t="str">
        <f>IF(B55="━","━",VLOOKUP(B55,選手情報打ち込み男子!$1:$1048576,2,FALSE))</f>
        <v>━</v>
      </c>
      <c r="D55" s="108" t="str">
        <f>IF(B55="━","━",VLOOKUP(B55,選手情報打ち込み男子!$1:$1048576,3,FALSE))</f>
        <v>━</v>
      </c>
      <c r="E55" s="102" t="str">
        <f>IF(B55="━","━",VLOOKUP(B55,選手情報打ち込み男子!$1:$1048576,6,FALSE))</f>
        <v>━</v>
      </c>
      <c r="F55" s="103" t="str">
        <f>IF(データとりまとめシート!D41="","━",データとりまとめシート!D41)</f>
        <v>━</v>
      </c>
      <c r="G55" s="47" t="str">
        <f>IF(B55="━","━",VLOOKUP(B55,選手情報打ち込み男子!$1:$1048576,7,FALSE))</f>
        <v>━</v>
      </c>
      <c r="H55" s="117" t="str">
        <f>IF(データとりまとめシート!A76="","━",データとりまとめシート!A76)</f>
        <v>━</v>
      </c>
      <c r="I55" s="95" t="str">
        <f>IF(データとりまとめシート!B76="","━",データとりまとめシート!B76)</f>
        <v>━</v>
      </c>
      <c r="J55" s="107" t="str">
        <f>IF(I55="━","━",VLOOKUP(I55,選手情報打ち込み男子!$1:$1048576,2,FALSE))</f>
        <v>━</v>
      </c>
      <c r="K55" s="108" t="str">
        <f>IF(I55="━","━",VLOOKUP(I55,選手情報打ち込み男子!$1:$1048576,3,FALSE))</f>
        <v>━</v>
      </c>
      <c r="L55" s="102" t="str">
        <f>IF(I55="━","━",VLOOKUP(I55,選手情報打ち込み男子!$1:$1048576,6,FALSE))</f>
        <v>━</v>
      </c>
      <c r="M55" s="98" t="str">
        <f>IF(データとりまとめシート!D76="","━",データとりまとめシート!D76)</f>
        <v>━</v>
      </c>
      <c r="N55" s="52" t="str">
        <f>IF(I55="━","━",VLOOKUP(I55,選手情報打ち込み男子!$1:$1048576,7,FALSE))</f>
        <v>━</v>
      </c>
    </row>
    <row r="56" spans="1:14" ht="30" customHeight="1">
      <c r="A56" s="194" t="s">
        <v>101</v>
      </c>
      <c r="B56" s="102" t="str">
        <f>IF(データとりまとめシート!B42="","━",データとりまとめシート!B42)</f>
        <v>━</v>
      </c>
      <c r="C56" s="107" t="str">
        <f>IF(B56="━","━",VLOOKUP(B56,選手情報打ち込み男子!$1:$1048576,2,FALSE))</f>
        <v>━</v>
      </c>
      <c r="D56" s="108" t="str">
        <f>IF(B56="━","━",VLOOKUP(B56,選手情報打ち込み男子!$1:$1048576,3,FALSE))</f>
        <v>━</v>
      </c>
      <c r="E56" s="102" t="str">
        <f>IF(B56="━","━",VLOOKUP(B56,選手情報打ち込み男子!$1:$1048576,6,FALSE))</f>
        <v>━</v>
      </c>
      <c r="F56" s="103" t="str">
        <f>IF(データとりまとめシート!D42="","━",データとりまとめシート!D42)</f>
        <v>━</v>
      </c>
      <c r="G56" s="47" t="str">
        <f>IF(B56="━","━",VLOOKUP(B56,選手情報打ち込み男子!$1:$1048576,7,FALSE))</f>
        <v>━</v>
      </c>
      <c r="H56" s="117" t="str">
        <f>IF(データとりまとめシート!A77="","━",データとりまとめシート!A77)</f>
        <v>━</v>
      </c>
      <c r="I56" s="95" t="str">
        <f>IF(データとりまとめシート!B77="","━",データとりまとめシート!B77)</f>
        <v>━</v>
      </c>
      <c r="J56" s="107" t="str">
        <f>IF(I56="━","━",VLOOKUP(I56,選手情報打ち込み男子!$1:$1048576,2,FALSE))</f>
        <v>━</v>
      </c>
      <c r="K56" s="108" t="str">
        <f>IF(I56="━","━",VLOOKUP(I56,選手情報打ち込み男子!$1:$1048576,3,FALSE))</f>
        <v>━</v>
      </c>
      <c r="L56" s="102" t="str">
        <f>IF(I56="━","━",VLOOKUP(I56,選手情報打ち込み男子!$1:$1048576,6,FALSE))</f>
        <v>━</v>
      </c>
      <c r="M56" s="98" t="str">
        <f>IF(データとりまとめシート!D77="","━",データとりまとめシート!D77)</f>
        <v>━</v>
      </c>
      <c r="N56" s="52" t="str">
        <f>IF(I56="━","━",VLOOKUP(I56,選手情報打ち込み男子!$1:$1048576,7,FALSE))</f>
        <v>━</v>
      </c>
    </row>
    <row r="57" spans="1:14" ht="30" customHeight="1" thickBot="1">
      <c r="A57" s="195" t="s">
        <v>101</v>
      </c>
      <c r="B57" s="110" t="str">
        <f>IF(データとりまとめシート!B43="","━",データとりまとめシート!B43)</f>
        <v>━</v>
      </c>
      <c r="C57" s="111" t="str">
        <f>IF(B57="━","━",VLOOKUP(B57,選手情報打ち込み男子!$1:$1048576,2,FALSE))</f>
        <v>━</v>
      </c>
      <c r="D57" s="112" t="str">
        <f>IF(B57="━","━",VLOOKUP(B57,選手情報打ち込み男子!$1:$1048576,3,FALSE))</f>
        <v>━</v>
      </c>
      <c r="E57" s="110" t="str">
        <f>IF(B57="━","━",VLOOKUP(B57,選手情報打ち込み男子!$1:$1048576,6,FALSE))</f>
        <v>━</v>
      </c>
      <c r="F57" s="113" t="str">
        <f>IF(データとりまとめシート!D43="","━",データとりまとめシート!D43)</f>
        <v>━</v>
      </c>
      <c r="G57" s="51" t="str">
        <f>IF(B57="━","━",VLOOKUP(B57,選手情報打ち込み男子!$1:$1048576,7,FALSE))</f>
        <v>━</v>
      </c>
      <c r="H57" s="118" t="str">
        <f>IF(データとりまとめシート!A78="","━",データとりまとめシート!A78)</f>
        <v>━</v>
      </c>
      <c r="I57" s="196" t="str">
        <f>IF(データとりまとめシート!B78="","━",データとりまとめシート!B78)</f>
        <v>━</v>
      </c>
      <c r="J57" s="111" t="str">
        <f>IF(I57="━","━",VLOOKUP(I57,選手情報打ち込み男子!$1:$1048576,2,FALSE))</f>
        <v>━</v>
      </c>
      <c r="K57" s="112" t="str">
        <f>IF(I57="━","━",VLOOKUP(I57,選手情報打ち込み男子!$1:$1048576,3,FALSE))</f>
        <v>━</v>
      </c>
      <c r="L57" s="110" t="str">
        <f>IF(I57="━","━",VLOOKUP(I57,選手情報打ち込み男子!$1:$1048576,6,FALSE))</f>
        <v>━</v>
      </c>
      <c r="M57" s="197" t="str">
        <f>IF(データとりまとめシート!D78="","━",データとりまとめシート!D78)</f>
        <v>━</v>
      </c>
      <c r="N57" s="53" t="str">
        <f>IF(I57="━","━",VLOOKUP(I57,選手情報打ち込み男子!$1:$1048576,7,FALSE))</f>
        <v>━</v>
      </c>
    </row>
  </sheetData>
  <sheetProtection password="CEFB" sheet="1" objects="1" scenarios="1"/>
  <protectedRanges>
    <protectedRange sqref="N4 H4 J4:K4 C6:K7 B9:E10 E14:E17 I9:L10 I12:L13 I15:L20" name="範囲1"/>
  </protectedRanges>
  <mergeCells count="17">
    <mergeCell ref="C16:D16"/>
    <mergeCell ref="C17:D17"/>
    <mergeCell ref="I19:L20"/>
    <mergeCell ref="I15:L16"/>
    <mergeCell ref="A1:N1"/>
    <mergeCell ref="C6:K7"/>
    <mergeCell ref="L6:M7"/>
    <mergeCell ref="J4:K4"/>
    <mergeCell ref="C14:D14"/>
    <mergeCell ref="M9:M10"/>
    <mergeCell ref="I12:L13"/>
    <mergeCell ref="F9:F10"/>
    <mergeCell ref="B9:E10"/>
    <mergeCell ref="I9:L10"/>
    <mergeCell ref="B14:B17"/>
    <mergeCell ref="I17:L18"/>
    <mergeCell ref="C15:D15"/>
  </mergeCells>
  <phoneticPr fontId="1"/>
  <pageMargins left="0.9055118110236221" right="0.70866141732283472" top="0.74803149606299213" bottom="0.74803149606299213" header="0.31496062992125984" footer="0.31496062992125984"/>
  <pageSetup paperSize="9" scale="55"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A1:S57"/>
  <sheetViews>
    <sheetView view="pageBreakPreview" zoomScale="60" zoomScaleNormal="100" zoomScalePageLayoutView="25" workbookViewId="0">
      <selection activeCell="P8" sqref="P8"/>
    </sheetView>
  </sheetViews>
  <sheetFormatPr defaultColWidth="10.625" defaultRowHeight="13.5"/>
  <cols>
    <col min="1" max="1" width="12.625" style="63" customWidth="1"/>
    <col min="2" max="2" width="8.875" style="63" customWidth="1"/>
    <col min="3" max="4" width="10.125" style="63" customWidth="1"/>
    <col min="5" max="5" width="7.625" style="63" customWidth="1"/>
    <col min="6" max="6" width="13.625" style="63" customWidth="1"/>
    <col min="7" max="7" width="10.375" style="132" customWidth="1"/>
    <col min="8" max="8" width="12.625" style="63" customWidth="1"/>
    <col min="9" max="9" width="8.875" style="63" customWidth="1"/>
    <col min="10" max="11" width="10.125" style="63" customWidth="1"/>
    <col min="12" max="12" width="7.625" style="63" customWidth="1"/>
    <col min="13" max="13" width="13.625" style="63" customWidth="1"/>
    <col min="14" max="14" width="10.375" style="132" customWidth="1"/>
    <col min="15" max="15" width="51.375" style="63" customWidth="1"/>
    <col min="16" max="16384" width="10.625" style="63"/>
  </cols>
  <sheetData>
    <row r="1" spans="1:19" ht="29.25" customHeight="1">
      <c r="A1" s="312" t="s">
        <v>133</v>
      </c>
      <c r="B1" s="312"/>
      <c r="C1" s="312"/>
      <c r="D1" s="312"/>
      <c r="E1" s="312"/>
      <c r="F1" s="312"/>
      <c r="G1" s="312"/>
      <c r="H1" s="312"/>
      <c r="I1" s="312"/>
      <c r="J1" s="312"/>
      <c r="K1" s="312"/>
      <c r="L1" s="312"/>
      <c r="M1" s="312"/>
      <c r="N1" s="312"/>
    </row>
    <row r="2" spans="1:19" ht="11.25" customHeight="1"/>
    <row r="3" spans="1:19" s="66" customFormat="1" ht="18" customHeight="1" thickBot="1">
      <c r="A3" s="64" t="s">
        <v>103</v>
      </c>
      <c r="B3" s="65"/>
      <c r="C3" s="65"/>
      <c r="D3" s="65"/>
      <c r="E3" s="65"/>
      <c r="F3" s="65"/>
      <c r="G3" s="133"/>
      <c r="H3" s="65"/>
      <c r="I3" s="65"/>
      <c r="J3" s="65"/>
      <c r="K3" s="65"/>
      <c r="L3" s="65"/>
      <c r="N3" s="132" t="s">
        <v>104</v>
      </c>
    </row>
    <row r="4" spans="1:19" s="66" customFormat="1" ht="18" customHeight="1" thickBot="1">
      <c r="C4" s="67"/>
      <c r="D4" s="67"/>
      <c r="E4" s="67"/>
      <c r="F4" s="68">
        <v>2020</v>
      </c>
      <c r="G4" s="134" t="s">
        <v>105</v>
      </c>
      <c r="H4" s="179">
        <v>7</v>
      </c>
      <c r="I4" s="66" t="s">
        <v>106</v>
      </c>
      <c r="J4" s="315"/>
      <c r="K4" s="316"/>
      <c r="L4" s="66" t="s">
        <v>107</v>
      </c>
      <c r="N4" s="187"/>
    </row>
    <row r="5" spans="1:19" s="66" customFormat="1" ht="18" customHeight="1" thickBot="1">
      <c r="A5" s="68" t="s">
        <v>108</v>
      </c>
      <c r="B5" s="227" t="s">
        <v>59</v>
      </c>
      <c r="G5" s="132"/>
      <c r="N5" s="132"/>
    </row>
    <row r="6" spans="1:19" ht="18" customHeight="1">
      <c r="B6" s="69"/>
      <c r="C6" s="294"/>
      <c r="D6" s="295"/>
      <c r="E6" s="295"/>
      <c r="F6" s="295"/>
      <c r="G6" s="295"/>
      <c r="H6" s="295"/>
      <c r="I6" s="295"/>
      <c r="J6" s="295"/>
      <c r="K6" s="296"/>
      <c r="L6" s="313" t="s">
        <v>109</v>
      </c>
      <c r="M6" s="314"/>
    </row>
    <row r="7" spans="1:19" ht="18" customHeight="1" thickBot="1">
      <c r="A7" s="64" t="s">
        <v>110</v>
      </c>
      <c r="B7" s="70"/>
      <c r="C7" s="297"/>
      <c r="D7" s="298"/>
      <c r="E7" s="298"/>
      <c r="F7" s="298"/>
      <c r="G7" s="298"/>
      <c r="H7" s="298"/>
      <c r="I7" s="298"/>
      <c r="J7" s="298"/>
      <c r="K7" s="299"/>
      <c r="L7" s="313"/>
      <c r="M7" s="314"/>
    </row>
    <row r="8" spans="1:19" ht="18" customHeight="1" thickBot="1">
      <c r="B8" s="71"/>
    </row>
    <row r="9" spans="1:19" ht="18" customHeight="1">
      <c r="A9" s="64" t="s">
        <v>111</v>
      </c>
      <c r="B9" s="294"/>
      <c r="C9" s="295"/>
      <c r="D9" s="295"/>
      <c r="E9" s="296"/>
      <c r="F9" s="319" t="s">
        <v>112</v>
      </c>
      <c r="G9" s="135"/>
      <c r="H9" s="72" t="s">
        <v>113</v>
      </c>
      <c r="I9" s="294"/>
      <c r="J9" s="295"/>
      <c r="K9" s="295"/>
      <c r="L9" s="296"/>
      <c r="M9" s="319" t="s">
        <v>114</v>
      </c>
      <c r="N9" s="135"/>
    </row>
    <row r="10" spans="1:19" ht="18" customHeight="1" thickBot="1">
      <c r="A10" s="227" t="s">
        <v>115</v>
      </c>
      <c r="B10" s="297"/>
      <c r="C10" s="298"/>
      <c r="D10" s="298"/>
      <c r="E10" s="299"/>
      <c r="F10" s="320"/>
      <c r="G10" s="135"/>
      <c r="H10" s="72" t="s">
        <v>115</v>
      </c>
      <c r="I10" s="297"/>
      <c r="J10" s="298"/>
      <c r="K10" s="298"/>
      <c r="L10" s="299"/>
      <c r="M10" s="320"/>
      <c r="N10" s="135"/>
    </row>
    <row r="11" spans="1:19" ht="18" customHeight="1" thickBot="1">
      <c r="A11" s="121"/>
      <c r="B11" s="74"/>
      <c r="C11" s="74"/>
      <c r="D11" s="74"/>
      <c r="E11" s="74"/>
      <c r="F11" s="225"/>
      <c r="G11" s="135"/>
      <c r="H11" s="225"/>
      <c r="I11" s="75"/>
      <c r="J11" s="75"/>
      <c r="K11" s="75"/>
      <c r="L11" s="75"/>
      <c r="M11" s="225"/>
      <c r="N11" s="135"/>
    </row>
    <row r="12" spans="1:19" ht="18" customHeight="1">
      <c r="A12" s="71"/>
      <c r="H12" s="63" t="s">
        <v>113</v>
      </c>
      <c r="I12" s="294"/>
      <c r="J12" s="295"/>
      <c r="K12" s="295"/>
      <c r="L12" s="296"/>
      <c r="M12" s="76"/>
      <c r="N12" s="136"/>
      <c r="O12" s="77" t="s">
        <v>116</v>
      </c>
      <c r="P12" s="78"/>
      <c r="Q12" s="78"/>
      <c r="R12" s="78"/>
      <c r="S12" s="78"/>
    </row>
    <row r="13" spans="1:19" ht="18" customHeight="1" thickBot="1">
      <c r="A13" s="71"/>
      <c r="C13" s="139"/>
      <c r="D13" s="139"/>
      <c r="E13" s="72" t="s">
        <v>117</v>
      </c>
      <c r="F13" s="183" t="s">
        <v>118</v>
      </c>
      <c r="H13" s="72" t="s">
        <v>119</v>
      </c>
      <c r="I13" s="297"/>
      <c r="J13" s="298"/>
      <c r="K13" s="298"/>
      <c r="L13" s="299"/>
      <c r="M13" s="76"/>
      <c r="N13" s="136"/>
      <c r="O13" s="77" t="s">
        <v>120</v>
      </c>
    </row>
    <row r="14" spans="1:19" ht="18" customHeight="1" thickBot="1">
      <c r="A14" s="79"/>
      <c r="B14" s="321" t="s">
        <v>121</v>
      </c>
      <c r="C14" s="317" t="s">
        <v>122</v>
      </c>
      <c r="D14" s="318"/>
      <c r="E14" s="140">
        <f>'中学記録会　参加申込書男子'!E14</f>
        <v>0</v>
      </c>
      <c r="F14" s="185">
        <f>15-COUNTIF(データとりまとめシート!L9:L23,"")+43-COUNTIF(データとりまとめシート!L35:L77,"")</f>
        <v>0</v>
      </c>
      <c r="G14" s="184"/>
      <c r="H14" s="80"/>
      <c r="I14" s="81"/>
      <c r="J14" s="81"/>
      <c r="K14" s="81"/>
      <c r="L14" s="81"/>
      <c r="M14" s="82"/>
      <c r="N14" s="137"/>
      <c r="O14" s="83"/>
    </row>
    <row r="15" spans="1:19" ht="18" customHeight="1" thickBot="1">
      <c r="A15" s="79"/>
      <c r="B15" s="322"/>
      <c r="C15" s="266" t="s">
        <v>123</v>
      </c>
      <c r="D15" s="318"/>
      <c r="E15" s="140">
        <f>'中学記録会　参加申込書男子'!E15</f>
        <v>0</v>
      </c>
      <c r="F15" s="167">
        <f>IF(データとりまとめシート!L24="",0,1)</f>
        <v>0</v>
      </c>
      <c r="G15" s="135"/>
      <c r="H15" s="84" t="s">
        <v>124</v>
      </c>
      <c r="I15" s="294"/>
      <c r="J15" s="295"/>
      <c r="K15" s="295"/>
      <c r="L15" s="296"/>
      <c r="O15" s="83"/>
    </row>
    <row r="16" spans="1:19" ht="18" customHeight="1" thickBot="1">
      <c r="A16" s="79"/>
      <c r="B16" s="322"/>
      <c r="C16" s="292" t="s">
        <v>125</v>
      </c>
      <c r="D16" s="324"/>
      <c r="E16" s="140">
        <f>'中学記録会　参加申込書男子'!E16</f>
        <v>0</v>
      </c>
      <c r="F16" s="167"/>
      <c r="G16" s="135"/>
      <c r="H16" s="77" t="s">
        <v>126</v>
      </c>
      <c r="I16" s="297"/>
      <c r="J16" s="298"/>
      <c r="K16" s="298"/>
      <c r="L16" s="299"/>
    </row>
    <row r="17" spans="1:15" ht="18" customHeight="1" thickBot="1">
      <c r="A17" s="79"/>
      <c r="B17" s="323"/>
      <c r="C17" s="266" t="s">
        <v>127</v>
      </c>
      <c r="D17" s="318"/>
      <c r="E17" s="140">
        <f>'中学記録会　参加申込書男子'!E17</f>
        <v>0</v>
      </c>
      <c r="F17" s="167"/>
      <c r="G17" s="135"/>
      <c r="H17" s="72" t="s">
        <v>124</v>
      </c>
      <c r="I17" s="294"/>
      <c r="J17" s="295"/>
      <c r="K17" s="295"/>
      <c r="L17" s="296"/>
    </row>
    <row r="18" spans="1:15" ht="18" customHeight="1" thickBot="1">
      <c r="A18" s="71"/>
      <c r="B18" s="147"/>
      <c r="C18" s="145"/>
      <c r="D18" s="145"/>
      <c r="E18" s="146"/>
      <c r="F18" s="146"/>
      <c r="G18" s="135"/>
      <c r="H18" s="225" t="s">
        <v>128</v>
      </c>
      <c r="I18" s="297"/>
      <c r="J18" s="298"/>
      <c r="K18" s="298"/>
      <c r="L18" s="299"/>
    </row>
    <row r="19" spans="1:15" ht="18" customHeight="1">
      <c r="A19" s="71"/>
      <c r="B19" s="148"/>
      <c r="C19" s="146"/>
      <c r="D19" s="146"/>
      <c r="E19" s="146"/>
      <c r="F19" s="146"/>
      <c r="H19" s="72" t="s">
        <v>124</v>
      </c>
      <c r="I19" s="300"/>
      <c r="J19" s="301"/>
      <c r="K19" s="301"/>
      <c r="L19" s="302"/>
    </row>
    <row r="20" spans="1:15" ht="18" customHeight="1" thickBot="1">
      <c r="A20" s="71"/>
      <c r="B20" s="85"/>
      <c r="C20" s="85"/>
      <c r="D20" s="85"/>
      <c r="E20" s="85"/>
      <c r="F20" s="86"/>
      <c r="H20" s="225" t="s">
        <v>129</v>
      </c>
      <c r="I20" s="303"/>
      <c r="J20" s="304"/>
      <c r="K20" s="304"/>
      <c r="L20" s="305"/>
    </row>
    <row r="21" spans="1:15" ht="18" customHeight="1" thickBot="1">
      <c r="A21" s="71"/>
      <c r="B21" s="71"/>
      <c r="C21" s="71"/>
      <c r="D21" s="71"/>
      <c r="E21" s="71"/>
    </row>
    <row r="22" spans="1:15" s="132" customFormat="1" ht="21" customHeight="1" thickBot="1">
      <c r="A22" s="87" t="s">
        <v>134</v>
      </c>
      <c r="B22" s="88" t="s">
        <v>54</v>
      </c>
      <c r="C22" s="88" t="s">
        <v>57</v>
      </c>
      <c r="D22" s="89" t="s">
        <v>131</v>
      </c>
      <c r="E22" s="90" t="s">
        <v>132</v>
      </c>
      <c r="F22" s="93" t="s">
        <v>56</v>
      </c>
      <c r="G22" s="88" t="s">
        <v>43</v>
      </c>
      <c r="H22" s="91" t="s">
        <v>134</v>
      </c>
      <c r="I22" s="88" t="s">
        <v>54</v>
      </c>
      <c r="J22" s="92" t="s">
        <v>57</v>
      </c>
      <c r="K22" s="93" t="s">
        <v>131</v>
      </c>
      <c r="L22" s="90" t="s">
        <v>132</v>
      </c>
      <c r="M22" s="93" t="s">
        <v>56</v>
      </c>
      <c r="N22" s="124" t="s">
        <v>43</v>
      </c>
    </row>
    <row r="23" spans="1:15" ht="30" customHeight="1" thickTop="1">
      <c r="A23" s="94" t="s">
        <v>65</v>
      </c>
      <c r="B23" s="95" t="str">
        <f>IF(データとりまとめシート!L9="","━",データとりまとめシート!L9)</f>
        <v>━</v>
      </c>
      <c r="C23" s="96" t="str">
        <f>IF(B23="━","━",VLOOKUP(B23,選手情報打ち込み女子!$1:$1048576,2,FALSE))</f>
        <v>━</v>
      </c>
      <c r="D23" s="97" t="str">
        <f>IF(B23="━","━",VLOOKUP(B23,選手情報打ち込み女子!$1:$1048576,3,FALSE))</f>
        <v>━</v>
      </c>
      <c r="E23" s="95" t="str">
        <f>IF(B23="━","━",VLOOKUP(B23,選手情報打ち込み女子!$1:$1048576,6,FALSE))</f>
        <v>━</v>
      </c>
      <c r="F23" s="98" t="str">
        <f>IF(データとりまとめシート!N9="","━",データとりまとめシート!N9)</f>
        <v>━</v>
      </c>
      <c r="G23" s="62" t="str">
        <f>IF(B23="━","━",VLOOKUP(B23,選手情報打ち込み女子!$1:$1048576,7,FALSE))</f>
        <v>━</v>
      </c>
      <c r="H23" s="119" t="str">
        <f>IF(データとりまとめシート!K38="","━",データとりまとめシート!K38)</f>
        <v>━</v>
      </c>
      <c r="I23" s="95" t="str">
        <f>IF(データとりまとめシート!L38="","━",データとりまとめシート!L29)</f>
        <v>━</v>
      </c>
      <c r="J23" s="96" t="str">
        <f>IF(I23="━","━",VLOOKUP(I23,選手情報打ち込み女子!$1:$1048576,2,FALSE))</f>
        <v>━</v>
      </c>
      <c r="K23" s="97" t="str">
        <f>IF(I23="━","━",VLOOKUP(I23,選手情報打ち込み女子!$1:$1048576,3,FALSE))</f>
        <v>━</v>
      </c>
      <c r="L23" s="95" t="str">
        <f>IF(I23="━","━",VLOOKUP(I23,選手情報打ち込み女子!$1:$1048576,6,FALSE))</f>
        <v>━</v>
      </c>
      <c r="M23" s="98" t="str">
        <f>IF(データとりまとめシート!N38="","━",データとりまとめシート!N38)</f>
        <v>━</v>
      </c>
      <c r="N23" s="55" t="str">
        <f>IF(I23="━","━",VLOOKUP(I23,選手情報打ち込み女子!$1:$1048576,7,FALSE))</f>
        <v>━</v>
      </c>
      <c r="O23" s="71"/>
    </row>
    <row r="24" spans="1:15" ht="30" customHeight="1">
      <c r="A24" s="99" t="s">
        <v>65</v>
      </c>
      <c r="B24" s="100" t="str">
        <f>IF(データとりまとめシート!L10="","━",データとりまとめシート!L10)</f>
        <v>━</v>
      </c>
      <c r="C24" s="100" t="str">
        <f>IF(B24="━","━",VLOOKUP(B24,選手情報打ち込み女子!$1:$1048576,2,FALSE))</f>
        <v>━</v>
      </c>
      <c r="D24" s="101" t="str">
        <f>IF(B24="━","━",VLOOKUP(B24,選手情報打ち込み女子!$1:$1048576,3,FALSE))</f>
        <v>━</v>
      </c>
      <c r="E24" s="102" t="str">
        <f>IF(B24="━","━",VLOOKUP(B24,選手情報打ち込み女子!$1:$1048576,6,FALSE))</f>
        <v>━</v>
      </c>
      <c r="F24" s="103" t="str">
        <f>IF(データとりまとめシート!N10="","━",データとりまとめシート!N10)</f>
        <v>━</v>
      </c>
      <c r="G24" s="46" t="str">
        <f>IF(B24="━","━",VLOOKUP(B24,選手情報打ち込み女子!$1:$1048576,7,FALSE))</f>
        <v>━</v>
      </c>
      <c r="H24" s="120" t="str">
        <f>IF(データとりまとめシート!K39="","━",データとりまとめシート!K39)</f>
        <v>━</v>
      </c>
      <c r="I24" s="102" t="str">
        <f>IF(データとりまとめシート!L39="","━",データとりまとめシート!L39)</f>
        <v>━</v>
      </c>
      <c r="J24" s="104" t="str">
        <f>IF(I24="━","━",VLOOKUP(I24,選手情報打ち込み女子!$1:$1048576,2,FALSE))</f>
        <v>━</v>
      </c>
      <c r="K24" s="105" t="str">
        <f>IF(I24="━","━",VLOOKUP(I24,選手情報打ち込み女子!$1:$1048576,3,FALSE))</f>
        <v>━</v>
      </c>
      <c r="L24" s="106" t="str">
        <f>IF(I24="━","━",VLOOKUP(I24,選手情報打ち込み女子!$1:$1048576,6,FALSE))</f>
        <v>━</v>
      </c>
      <c r="M24" s="103" t="str">
        <f>IF(データとりまとめシート!N39="","━",データとりまとめシート!N39)</f>
        <v>━</v>
      </c>
      <c r="N24" s="52" t="str">
        <f>IF(I24="━","━",VLOOKUP(I24,選手情報打ち込み女子!$1:$1048576,7,FALSE))</f>
        <v>━</v>
      </c>
    </row>
    <row r="25" spans="1:15" ht="30" customHeight="1">
      <c r="A25" s="99" t="s">
        <v>65</v>
      </c>
      <c r="B25" s="100" t="str">
        <f>IF(データとりまとめシート!L11="","━",データとりまとめシート!L11)</f>
        <v>━</v>
      </c>
      <c r="C25" s="100" t="str">
        <f>IF(B25="━","━",VLOOKUP(B25,選手情報打ち込み女子!$1:$1048576,2,FALSE))</f>
        <v>━</v>
      </c>
      <c r="D25" s="101" t="str">
        <f>IF(B25="━","━",VLOOKUP(B25,選手情報打ち込み女子!$1:$1048576,3,FALSE))</f>
        <v>━</v>
      </c>
      <c r="E25" s="102" t="str">
        <f>IF(B25="━","━",VLOOKUP(B25,選手情報打ち込み女子!$1:$1048576,6,FALSE))</f>
        <v>━</v>
      </c>
      <c r="F25" s="103" t="str">
        <f>IF(データとりまとめシート!N11="","━",データとりまとめシート!N11)</f>
        <v>━</v>
      </c>
      <c r="G25" s="46" t="str">
        <f>IF(B25="━","━",VLOOKUP(B25,選手情報打ち込み女子!$1:$1048576,7,FALSE))</f>
        <v>━</v>
      </c>
      <c r="H25" s="120" t="str">
        <f>IF(データとりまとめシート!K40="","━",データとりまとめシート!K40)</f>
        <v>━</v>
      </c>
      <c r="I25" s="102" t="str">
        <f>IF(データとりまとめシート!L40="","━",データとりまとめシート!L40)</f>
        <v>━</v>
      </c>
      <c r="J25" s="104" t="str">
        <f>IF(I25="━","━",VLOOKUP(I25,選手情報打ち込み女子!$1:$1048576,2,FALSE))</f>
        <v>━</v>
      </c>
      <c r="K25" s="105" t="str">
        <f>IF(I25="━","━",VLOOKUP(I25,選手情報打ち込み女子!$1:$1048576,3,FALSE))</f>
        <v>━</v>
      </c>
      <c r="L25" s="106" t="str">
        <f>IF(I25="━","━",VLOOKUP(I25,選手情報打ち込み女子!$1:$1048576,6,FALSE))</f>
        <v>━</v>
      </c>
      <c r="M25" s="103" t="str">
        <f>IF(データとりまとめシート!N40="","━",データとりまとめシート!N40)</f>
        <v>━</v>
      </c>
      <c r="N25" s="52" t="str">
        <f>IF(I25="━","━",VLOOKUP(I25,選手情報打ち込み女子!$1:$1048576,7,FALSE))</f>
        <v>━</v>
      </c>
      <c r="O25" s="71"/>
    </row>
    <row r="26" spans="1:15" ht="30" customHeight="1">
      <c r="A26" s="99" t="s">
        <v>70</v>
      </c>
      <c r="B26" s="100" t="str">
        <f>IF(データとりまとめシート!L12="","━",データとりまとめシート!L12)</f>
        <v>━</v>
      </c>
      <c r="C26" s="100" t="str">
        <f>IF(B26="━","━",VLOOKUP(B26,選手情報打ち込み女子!$1:$1048576,2,FALSE))</f>
        <v>━</v>
      </c>
      <c r="D26" s="101" t="str">
        <f>IF(B26="━","━",VLOOKUP(B26,選手情報打ち込み女子!$1:$1048576,3,FALSE))</f>
        <v>━</v>
      </c>
      <c r="E26" s="102" t="str">
        <f>IF(B26="━","━",VLOOKUP(B26,選手情報打ち込み女子!$1:$1048576,6,FALSE))</f>
        <v>━</v>
      </c>
      <c r="F26" s="103" t="str">
        <f>IF(データとりまとめシート!N12="","━",データとりまとめシート!N12)</f>
        <v>━</v>
      </c>
      <c r="G26" s="46" t="str">
        <f>IF(B26="━","━",VLOOKUP(B26,選手情報打ち込み女子!$1:$1048576,7,FALSE))</f>
        <v>━</v>
      </c>
      <c r="H26" s="120" t="str">
        <f>IF(データとりまとめシート!K41="","━",データとりまとめシート!K41)</f>
        <v>━</v>
      </c>
      <c r="I26" s="102" t="str">
        <f>IF(データとりまとめシート!L41="","━",データとりまとめシート!L41)</f>
        <v>━</v>
      </c>
      <c r="J26" s="104" t="str">
        <f>IF(I26="━","━",VLOOKUP(I26,選手情報打ち込み女子!$1:$1048576,2,FALSE))</f>
        <v>━</v>
      </c>
      <c r="K26" s="105" t="str">
        <f>IF(I26="━","━",VLOOKUP(I26,選手情報打ち込み女子!$1:$1048576,3,FALSE))</f>
        <v>━</v>
      </c>
      <c r="L26" s="106" t="str">
        <f>IF(I26="━","━",VLOOKUP(I26,選手情報打ち込み女子!$1:$1048576,6,FALSE))</f>
        <v>━</v>
      </c>
      <c r="M26" s="103" t="str">
        <f>IF(データとりまとめシート!N41="","━",データとりまとめシート!N41)</f>
        <v>━</v>
      </c>
      <c r="N26" s="52" t="str">
        <f>IF(I26="━","━",VLOOKUP(I26,選手情報打ち込み女子!$1:$1048576,7,FALSE))</f>
        <v>━</v>
      </c>
    </row>
    <row r="27" spans="1:15" ht="30" customHeight="1">
      <c r="A27" s="99" t="s">
        <v>70</v>
      </c>
      <c r="B27" s="100" t="str">
        <f>IF(データとりまとめシート!L13="","━",データとりまとめシート!L13)</f>
        <v>━</v>
      </c>
      <c r="C27" s="100" t="str">
        <f>IF(B27="━","━",VLOOKUP(B27,選手情報打ち込み女子!$1:$1048576,2,FALSE))</f>
        <v>━</v>
      </c>
      <c r="D27" s="101" t="str">
        <f>IF(B27="━","━",VLOOKUP(B27,選手情報打ち込み女子!$1:$1048576,3,FALSE))</f>
        <v>━</v>
      </c>
      <c r="E27" s="102" t="str">
        <f>IF(B27="━","━",VLOOKUP(B27,選手情報打ち込み女子!$1:$1048576,6,FALSE))</f>
        <v>━</v>
      </c>
      <c r="F27" s="103" t="str">
        <f>IF(データとりまとめシート!N13="","━",データとりまとめシート!N13)</f>
        <v>━</v>
      </c>
      <c r="G27" s="46" t="str">
        <f>IF(B27="━","━",VLOOKUP(B27,選手情報打ち込み女子!$1:$1048576,7,FALSE))</f>
        <v>━</v>
      </c>
      <c r="H27" s="120" t="str">
        <f>IF(データとりまとめシート!K42="","━",データとりまとめシート!K42)</f>
        <v>━</v>
      </c>
      <c r="I27" s="102" t="str">
        <f>IF(データとりまとめシート!L42="","━",データとりまとめシート!L42)</f>
        <v>━</v>
      </c>
      <c r="J27" s="104" t="str">
        <f>IF(I27="━","━",VLOOKUP(I27,選手情報打ち込み女子!$1:$1048576,2,FALSE))</f>
        <v>━</v>
      </c>
      <c r="K27" s="105" t="str">
        <f>IF(I27="━","━",VLOOKUP(I27,選手情報打ち込み女子!$1:$1048576,3,FALSE))</f>
        <v>━</v>
      </c>
      <c r="L27" s="106" t="str">
        <f>IF(I27="━","━",VLOOKUP(I27,選手情報打ち込み女子!$1:$1048576,6,FALSE))</f>
        <v>━</v>
      </c>
      <c r="M27" s="103" t="str">
        <f>IF(データとりまとめシート!N42="","━",データとりまとめシート!N42)</f>
        <v>━</v>
      </c>
      <c r="N27" s="52" t="str">
        <f>IF(I27="━","━",VLOOKUP(I27,選手情報打ち込み女子!$1:$1048576,7,FALSE))</f>
        <v>━</v>
      </c>
      <c r="O27" s="71"/>
    </row>
    <row r="28" spans="1:15" ht="30" customHeight="1">
      <c r="A28" s="99" t="s">
        <v>70</v>
      </c>
      <c r="B28" s="100" t="str">
        <f>IF(データとりまとめシート!L14="","━",データとりまとめシート!L14)</f>
        <v>━</v>
      </c>
      <c r="C28" s="100" t="str">
        <f>IF(B28="━","━",VLOOKUP(B28,選手情報打ち込み女子!$1:$1048576,2,FALSE))</f>
        <v>━</v>
      </c>
      <c r="D28" s="101" t="str">
        <f>IF(B28="━","━",VLOOKUP(B28,選手情報打ち込み女子!$1:$1048576,3,FALSE))</f>
        <v>━</v>
      </c>
      <c r="E28" s="102" t="str">
        <f>IF(B28="━","━",VLOOKUP(B28,選手情報打ち込み女子!$1:$1048576,6,FALSE))</f>
        <v>━</v>
      </c>
      <c r="F28" s="103" t="str">
        <f>IF(データとりまとめシート!N14="","━",データとりまとめシート!N14)</f>
        <v>━</v>
      </c>
      <c r="G28" s="46" t="str">
        <f>IF(B28="━","━",VLOOKUP(B28,選手情報打ち込み女子!$1:$1048576,7,FALSE))</f>
        <v>━</v>
      </c>
      <c r="H28" s="120" t="str">
        <f>IF(データとりまとめシート!K43="","━",データとりまとめシート!K43)</f>
        <v>━</v>
      </c>
      <c r="I28" s="102" t="str">
        <f>IF(データとりまとめシート!L43="","━",データとりまとめシート!L43)</f>
        <v>━</v>
      </c>
      <c r="J28" s="104" t="str">
        <f>IF(I28="━","━",VLOOKUP(I28,選手情報打ち込み女子!$1:$1048576,2,FALSE))</f>
        <v>━</v>
      </c>
      <c r="K28" s="105" t="str">
        <f>IF(I28="━","━",VLOOKUP(I28,選手情報打ち込み女子!$1:$1048576,3,FALSE))</f>
        <v>━</v>
      </c>
      <c r="L28" s="106" t="str">
        <f>IF(I28="━","━",VLOOKUP(I28,選手情報打ち込み女子!$1:$1048576,6,FALSE))</f>
        <v>━</v>
      </c>
      <c r="M28" s="103" t="str">
        <f>IF(データとりまとめシート!N43="","━",データとりまとめシート!N43)</f>
        <v>━</v>
      </c>
      <c r="N28" s="52" t="str">
        <f>IF(I28="━","━",VLOOKUP(I28,選手情報打ち込み女子!$1:$1048576,7,FALSE))</f>
        <v>━</v>
      </c>
      <c r="O28" s="71"/>
    </row>
    <row r="29" spans="1:15" ht="30" customHeight="1">
      <c r="A29" s="99" t="s">
        <v>81</v>
      </c>
      <c r="B29" s="100" t="str">
        <f>IF(データとりまとめシート!L15="","━",データとりまとめシート!L15)</f>
        <v>━</v>
      </c>
      <c r="C29" s="100" t="str">
        <f>IF(B29="━","━",VLOOKUP(B29,選手情報打ち込み女子!$1:$1048576,2,FALSE))</f>
        <v>━</v>
      </c>
      <c r="D29" s="101" t="str">
        <f>IF(B29="━","━",VLOOKUP(B29,選手情報打ち込み女子!$1:$1048576,3,FALSE))</f>
        <v>━</v>
      </c>
      <c r="E29" s="102" t="str">
        <f>IF(B29="━","━",VLOOKUP(B29,選手情報打ち込み女子!$1:$1048576,6,FALSE))</f>
        <v>━</v>
      </c>
      <c r="F29" s="103" t="str">
        <f>IF(データとりまとめシート!N15="","━",データとりまとめシート!N15)</f>
        <v>━</v>
      </c>
      <c r="G29" s="46" t="str">
        <f>IF(B29="━","━",VLOOKUP(B29,選手情報打ち込み女子!$1:$1048576,7,FALSE))</f>
        <v>━</v>
      </c>
      <c r="H29" s="120" t="str">
        <f>IF(データとりまとめシート!K44="","━",データとりまとめシート!K44)</f>
        <v>━</v>
      </c>
      <c r="I29" s="102" t="str">
        <f>IF(データとりまとめシート!L44="","━",データとりまとめシート!L44)</f>
        <v>━</v>
      </c>
      <c r="J29" s="104" t="str">
        <f>IF(I29="━","━",VLOOKUP(I29,選手情報打ち込み女子!$1:$1048576,2,FALSE))</f>
        <v>━</v>
      </c>
      <c r="K29" s="105" t="str">
        <f>IF(I29="━","━",VLOOKUP(I29,選手情報打ち込み女子!$1:$1048576,3,FALSE))</f>
        <v>━</v>
      </c>
      <c r="L29" s="106" t="str">
        <f>IF(I29="━","━",VLOOKUP(I29,選手情報打ち込み女子!$1:$1048576,6,FALSE))</f>
        <v>━</v>
      </c>
      <c r="M29" s="103" t="str">
        <f>IF(データとりまとめシート!N44="","━",データとりまとめシート!N44)</f>
        <v>━</v>
      </c>
      <c r="N29" s="52" t="str">
        <f>IF(I29="━","━",VLOOKUP(I29,選手情報打ち込み女子!$1:$1048576,7,FALSE))</f>
        <v>━</v>
      </c>
    </row>
    <row r="30" spans="1:15" ht="30" customHeight="1">
      <c r="A30" s="99" t="s">
        <v>81</v>
      </c>
      <c r="B30" s="100" t="str">
        <f>IF(データとりまとめシート!L16="","━",データとりまとめシート!L16)</f>
        <v>━</v>
      </c>
      <c r="C30" s="100" t="str">
        <f>IF(B30="━","━",VLOOKUP(B30,選手情報打ち込み女子!$1:$1048576,2,FALSE))</f>
        <v>━</v>
      </c>
      <c r="D30" s="101" t="str">
        <f>IF(B30="━","━",VLOOKUP(B30,選手情報打ち込み女子!$1:$1048576,3,FALSE))</f>
        <v>━</v>
      </c>
      <c r="E30" s="102" t="str">
        <f>IF(B30="━","━",VLOOKUP(B30,選手情報打ち込み女子!$1:$1048576,6,FALSE))</f>
        <v>━</v>
      </c>
      <c r="F30" s="103" t="str">
        <f>IF(データとりまとめシート!N16="","━",データとりまとめシート!N16)</f>
        <v>━</v>
      </c>
      <c r="G30" s="46" t="str">
        <f>IF(B30="━","━",VLOOKUP(B30,選手情報打ち込み女子!$1:$1048576,7,FALSE))</f>
        <v>━</v>
      </c>
      <c r="H30" s="120" t="str">
        <f>IF(データとりまとめシート!K45="","━",データとりまとめシート!K45)</f>
        <v>━</v>
      </c>
      <c r="I30" s="102" t="str">
        <f>IF(データとりまとめシート!L45="","━",データとりまとめシート!L45)</f>
        <v>━</v>
      </c>
      <c r="J30" s="104" t="str">
        <f>IF(I30="━","━",VLOOKUP(I30,選手情報打ち込み女子!$1:$1048576,2,FALSE))</f>
        <v>━</v>
      </c>
      <c r="K30" s="105" t="str">
        <f>IF(I30="━","━",VLOOKUP(I30,選手情報打ち込み女子!$1:$1048576,3,FALSE))</f>
        <v>━</v>
      </c>
      <c r="L30" s="106" t="str">
        <f>IF(I30="━","━",VLOOKUP(I30,選手情報打ち込み女子!$1:$1048576,6,FALSE))</f>
        <v>━</v>
      </c>
      <c r="M30" s="103" t="str">
        <f>IF(データとりまとめシート!N45="","━",データとりまとめシート!N45)</f>
        <v>━</v>
      </c>
      <c r="N30" s="52" t="str">
        <f>IF(I30="━","━",VLOOKUP(I30,選手情報打ち込み女子!$1:$1048576,7,FALSE))</f>
        <v>━</v>
      </c>
    </row>
    <row r="31" spans="1:15" ht="30" customHeight="1">
      <c r="A31" s="99" t="s">
        <v>81</v>
      </c>
      <c r="B31" s="100" t="str">
        <f>IF(データとりまとめシート!L17="","━",データとりまとめシート!L17)</f>
        <v>━</v>
      </c>
      <c r="C31" s="100" t="str">
        <f>IF(B31="━","━",VLOOKUP(B31,選手情報打ち込み女子!$1:$1048576,2,FALSE))</f>
        <v>━</v>
      </c>
      <c r="D31" s="101" t="str">
        <f>IF(B31="━","━",VLOOKUP(B31,選手情報打ち込み女子!$1:$1048576,3,FALSE))</f>
        <v>━</v>
      </c>
      <c r="E31" s="102" t="str">
        <f>IF(B31="━","━",VLOOKUP(B31,選手情報打ち込み女子!$1:$1048576,6,FALSE))</f>
        <v>━</v>
      </c>
      <c r="F31" s="103" t="str">
        <f>IF(データとりまとめシート!N17="","━",データとりまとめシート!N17)</f>
        <v>━</v>
      </c>
      <c r="G31" s="46" t="str">
        <f>IF(B31="━","━",VLOOKUP(B31,選手情報打ち込み女子!$1:$1048576,7,FALSE))</f>
        <v>━</v>
      </c>
      <c r="H31" s="120" t="str">
        <f>IF(データとりまとめシート!K46="","━",データとりまとめシート!K46)</f>
        <v>━</v>
      </c>
      <c r="I31" s="102" t="str">
        <f>IF(データとりまとめシート!L46="","━",データとりまとめシート!L46)</f>
        <v>━</v>
      </c>
      <c r="J31" s="104" t="str">
        <f>IF(I31="━","━",VLOOKUP(I31,選手情報打ち込み女子!$1:$1048576,2,FALSE))</f>
        <v>━</v>
      </c>
      <c r="K31" s="105" t="str">
        <f>IF(I31="━","━",VLOOKUP(I31,選手情報打ち込み女子!$1:$1048576,3,FALSE))</f>
        <v>━</v>
      </c>
      <c r="L31" s="106" t="str">
        <f>IF(I31="━","━",VLOOKUP(I31,選手情報打ち込み女子!$1:$1048576,6,FALSE))</f>
        <v>━</v>
      </c>
      <c r="M31" s="103" t="str">
        <f>IF(データとりまとめシート!N46="","━",データとりまとめシート!N46)</f>
        <v>━</v>
      </c>
      <c r="N31" s="52" t="str">
        <f>IF(I31="━","━",VLOOKUP(I31,選手情報打ち込み女子!$1:$1048576,7,FALSE))</f>
        <v>━</v>
      </c>
      <c r="O31" s="71"/>
    </row>
    <row r="32" spans="1:15" ht="30" customHeight="1">
      <c r="A32" s="99" t="s">
        <v>87</v>
      </c>
      <c r="B32" s="100" t="str">
        <f>IF(データとりまとめシート!L18="","━",データとりまとめシート!L18)</f>
        <v>━</v>
      </c>
      <c r="C32" s="100" t="str">
        <f>IF(B32="━","━",VLOOKUP(B32,選手情報打ち込み女子!$1:$1048576,2,FALSE))</f>
        <v>━</v>
      </c>
      <c r="D32" s="101" t="str">
        <f>IF(B32="━","━",VLOOKUP(B32,選手情報打ち込み女子!$1:$1048576,3,FALSE))</f>
        <v>━</v>
      </c>
      <c r="E32" s="102" t="str">
        <f>IF(B32="━","━",VLOOKUP(B32,選手情報打ち込み女子!$1:$1048576,6,FALSE))</f>
        <v>━</v>
      </c>
      <c r="F32" s="103" t="str">
        <f>IF(データとりまとめシート!N18="","━",データとりまとめシート!N18)</f>
        <v>━</v>
      </c>
      <c r="G32" s="46" t="str">
        <f>IF(B32="━","━",VLOOKUP(B32,選手情報打ち込み女子!$1:$1048576,7,FALSE))</f>
        <v>━</v>
      </c>
      <c r="H32" s="120" t="str">
        <f>IF(データとりまとめシート!K47="","━",データとりまとめシート!K47)</f>
        <v>━</v>
      </c>
      <c r="I32" s="102" t="str">
        <f>IF(データとりまとめシート!L47="","━",データとりまとめシート!L47)</f>
        <v>━</v>
      </c>
      <c r="J32" s="104" t="str">
        <f>IF(I32="━","━",VLOOKUP(I32,選手情報打ち込み女子!$1:$1048576,2,FALSE))</f>
        <v>━</v>
      </c>
      <c r="K32" s="105" t="str">
        <f>IF(I32="━","━",VLOOKUP(I32,選手情報打ち込み女子!$1:$1048576,3,FALSE))</f>
        <v>━</v>
      </c>
      <c r="L32" s="106" t="str">
        <f>IF(I32="━","━",VLOOKUP(I32,選手情報打ち込み女子!$1:$1048576,6,FALSE))</f>
        <v>━</v>
      </c>
      <c r="M32" s="103" t="str">
        <f>IF(データとりまとめシート!N47="","━",データとりまとめシート!N47)</f>
        <v>━</v>
      </c>
      <c r="N32" s="52" t="str">
        <f>IF(I32="━","━",VLOOKUP(I32,選手情報打ち込み女子!$1:$1048576,7,FALSE))</f>
        <v>━</v>
      </c>
    </row>
    <row r="33" spans="1:15" ht="30" customHeight="1">
      <c r="A33" s="99" t="s">
        <v>87</v>
      </c>
      <c r="B33" s="100" t="str">
        <f>IF(データとりまとめシート!L19="","━",データとりまとめシート!L19)</f>
        <v>━</v>
      </c>
      <c r="C33" s="100" t="str">
        <f>IF(B33="━","━",VLOOKUP(B33,選手情報打ち込み女子!$1:$1048576,2,FALSE))</f>
        <v>━</v>
      </c>
      <c r="D33" s="101" t="str">
        <f>IF(B33="━","━",VLOOKUP(B33,選手情報打ち込み女子!$1:$1048576,3,FALSE))</f>
        <v>━</v>
      </c>
      <c r="E33" s="102" t="str">
        <f>IF(B33="━","━",VLOOKUP(B33,選手情報打ち込み女子!$1:$1048576,6,FALSE))</f>
        <v>━</v>
      </c>
      <c r="F33" s="103" t="str">
        <f>IF(データとりまとめシート!N19="","━",データとりまとめシート!N19)</f>
        <v>━</v>
      </c>
      <c r="G33" s="46" t="str">
        <f>IF(B33="━","━",VLOOKUP(B33,選手情報打ち込み女子!$1:$1048576,7,FALSE))</f>
        <v>━</v>
      </c>
      <c r="H33" s="120" t="str">
        <f>IF(データとりまとめシート!K48="","━",データとりまとめシート!K48)</f>
        <v>━</v>
      </c>
      <c r="I33" s="102" t="str">
        <f>IF(データとりまとめシート!L48="","━",データとりまとめシート!L48)</f>
        <v>━</v>
      </c>
      <c r="J33" s="104" t="str">
        <f>IF(I33="━","━",VLOOKUP(I33,選手情報打ち込み女子!$1:$1048576,2,FALSE))</f>
        <v>━</v>
      </c>
      <c r="K33" s="105" t="str">
        <f>IF(I33="━","━",VLOOKUP(I33,選手情報打ち込み女子!$1:$1048576,3,FALSE))</f>
        <v>━</v>
      </c>
      <c r="L33" s="106" t="str">
        <f>IF(I33="━","━",VLOOKUP(I33,選手情報打ち込み女子!$1:$1048576,6,FALSE))</f>
        <v>━</v>
      </c>
      <c r="M33" s="103" t="str">
        <f>IF(データとりまとめシート!N48="","━",データとりまとめシート!N48)</f>
        <v>━</v>
      </c>
      <c r="N33" s="52" t="str">
        <f>IF(I33="━","━",VLOOKUP(I33,選手情報打ち込み女子!$1:$1048576,7,FALSE))</f>
        <v>━</v>
      </c>
      <c r="O33" s="71"/>
    </row>
    <row r="34" spans="1:15" ht="30" customHeight="1">
      <c r="A34" s="99" t="s">
        <v>87</v>
      </c>
      <c r="B34" s="100" t="str">
        <f>IF(データとりまとめシート!L20="","━",データとりまとめシート!L20)</f>
        <v>━</v>
      </c>
      <c r="C34" s="100" t="str">
        <f>IF(B34="━","━",VLOOKUP(B34,選手情報打ち込み女子!$1:$1048576,2,FALSE))</f>
        <v>━</v>
      </c>
      <c r="D34" s="101" t="str">
        <f>IF(B34="━","━",VLOOKUP(B34,選手情報打ち込み女子!$1:$1048576,3,FALSE))</f>
        <v>━</v>
      </c>
      <c r="E34" s="102" t="str">
        <f>IF(B34="━","━",VLOOKUP(B34,選手情報打ち込み女子!$1:$1048576,6,FALSE))</f>
        <v>━</v>
      </c>
      <c r="F34" s="103" t="str">
        <f>IF(データとりまとめシート!N20="","━",データとりまとめシート!N20)</f>
        <v>━</v>
      </c>
      <c r="G34" s="46" t="str">
        <f>IF(B34="━","━",VLOOKUP(B34,選手情報打ち込み女子!$1:$1048576,7,FALSE))</f>
        <v>━</v>
      </c>
      <c r="H34" s="120" t="str">
        <f>IF(データとりまとめシート!K49="","━",データとりまとめシート!K49)</f>
        <v>━</v>
      </c>
      <c r="I34" s="102" t="str">
        <f>IF(データとりまとめシート!L49="","━",データとりまとめシート!L49)</f>
        <v>━</v>
      </c>
      <c r="J34" s="104" t="str">
        <f>IF(I34="━","━",VLOOKUP(I34,選手情報打ち込み女子!$1:$1048576,2,FALSE))</f>
        <v>━</v>
      </c>
      <c r="K34" s="105" t="str">
        <f>IF(I34="━","━",VLOOKUP(I34,選手情報打ち込み女子!$1:$1048576,3,FALSE))</f>
        <v>━</v>
      </c>
      <c r="L34" s="106" t="str">
        <f>IF(I34="━","━",VLOOKUP(I34,選手情報打ち込み女子!$1:$1048576,6,FALSE))</f>
        <v>━</v>
      </c>
      <c r="M34" s="103" t="str">
        <f>IF(データとりまとめシート!N49="","━",データとりまとめシート!N49)</f>
        <v>━</v>
      </c>
      <c r="N34" s="52" t="str">
        <f>IF(I34="━","━",VLOOKUP(I34,選手情報打ち込み女子!$1:$1048576,7,FALSE))</f>
        <v>━</v>
      </c>
    </row>
    <row r="35" spans="1:15" ht="30" customHeight="1">
      <c r="A35" s="99" t="s">
        <v>135</v>
      </c>
      <c r="B35" s="100" t="str">
        <f>IF(データとりまとめシート!L21="","━",データとりまとめシート!L21)</f>
        <v>━</v>
      </c>
      <c r="C35" s="100" t="str">
        <f>IF(B35="━","━",VLOOKUP(B35,選手情報打ち込み女子!$1:$1048576,2,FALSE))</f>
        <v>━</v>
      </c>
      <c r="D35" s="101" t="str">
        <f>IF(B35="━","━",VLOOKUP(B35,選手情報打ち込み女子!$1:$1048576,3,FALSE))</f>
        <v>━</v>
      </c>
      <c r="E35" s="102" t="str">
        <f>IF(B35="━","━",VLOOKUP(B35,選手情報打ち込み女子!$1:$1048576,6,FALSE))</f>
        <v>━</v>
      </c>
      <c r="F35" s="103" t="str">
        <f>IF(データとりまとめシート!N21="","━",データとりまとめシート!N21)</f>
        <v>━</v>
      </c>
      <c r="G35" s="46" t="str">
        <f>IF(B35="━","━",VLOOKUP(B35,選手情報打ち込み女子!$1:$1048576,7,FALSE))</f>
        <v>━</v>
      </c>
      <c r="H35" s="120" t="str">
        <f>IF(データとりまとめシート!K50="","━",データとりまとめシート!K50)</f>
        <v>━</v>
      </c>
      <c r="I35" s="102" t="str">
        <f>IF(データとりまとめシート!L50="","━",データとりまとめシート!L50)</f>
        <v>━</v>
      </c>
      <c r="J35" s="104" t="str">
        <f>IF(I35="━","━",VLOOKUP(I35,選手情報打ち込み女子!$1:$1048576,2,FALSE))</f>
        <v>━</v>
      </c>
      <c r="K35" s="105" t="str">
        <f>IF(I35="━","━",VLOOKUP(I35,選手情報打ち込み女子!$1:$1048576,3,FALSE))</f>
        <v>━</v>
      </c>
      <c r="L35" s="106" t="str">
        <f>IF(I35="━","━",VLOOKUP(I35,選手情報打ち込み女子!$1:$1048576,6,FALSE))</f>
        <v>━</v>
      </c>
      <c r="M35" s="103" t="str">
        <f>IF(データとりまとめシート!N50="","━",データとりまとめシート!N50)</f>
        <v>━</v>
      </c>
      <c r="N35" s="52" t="str">
        <f>IF(I35="━","━",VLOOKUP(I35,選手情報打ち込み女子!$1:$1048576,7,FALSE))</f>
        <v>━</v>
      </c>
      <c r="O35" s="71"/>
    </row>
    <row r="36" spans="1:15" ht="30" customHeight="1">
      <c r="A36" s="99" t="s">
        <v>135</v>
      </c>
      <c r="B36" s="100" t="str">
        <f>IF(データとりまとめシート!L22="","━",データとりまとめシート!L22)</f>
        <v>━</v>
      </c>
      <c r="C36" s="100" t="str">
        <f>IF(B36="━","━",VLOOKUP(B36,選手情報打ち込み女子!$1:$1048576,2,FALSE))</f>
        <v>━</v>
      </c>
      <c r="D36" s="101" t="str">
        <f>IF(B36="━","━",VLOOKUP(B36,選手情報打ち込み女子!$1:$1048576,3,FALSE))</f>
        <v>━</v>
      </c>
      <c r="E36" s="102" t="str">
        <f>IF(B36="━","━",VLOOKUP(B36,選手情報打ち込み女子!$1:$1048576,6,FALSE))</f>
        <v>━</v>
      </c>
      <c r="F36" s="103" t="str">
        <f>IF(データとりまとめシート!N22="","━",データとりまとめシート!N22)</f>
        <v>━</v>
      </c>
      <c r="G36" s="46" t="str">
        <f>IF(B36="━","━",VLOOKUP(B36,選手情報打ち込み女子!$1:$1048576,7,FALSE))</f>
        <v>━</v>
      </c>
      <c r="H36" s="120" t="str">
        <f>IF(データとりまとめシート!K51="","━",データとりまとめシート!K51)</f>
        <v>━</v>
      </c>
      <c r="I36" s="102" t="str">
        <f>IF(データとりまとめシート!L51="","━",データとりまとめシート!L51)</f>
        <v>━</v>
      </c>
      <c r="J36" s="104" t="str">
        <f>IF(I36="━","━",VLOOKUP(I36,選手情報打ち込み女子!$1:$1048576,2,FALSE))</f>
        <v>━</v>
      </c>
      <c r="K36" s="105" t="str">
        <f>IF(I36="━","━",VLOOKUP(I36,選手情報打ち込み女子!$1:$1048576,3,FALSE))</f>
        <v>━</v>
      </c>
      <c r="L36" s="106" t="str">
        <f>IF(I36="━","━",VLOOKUP(I36,選手情報打ち込み女子!$1:$1048576,6,FALSE))</f>
        <v>━</v>
      </c>
      <c r="M36" s="103" t="str">
        <f>IF(データとりまとめシート!N51="","━",データとりまとめシート!N51)</f>
        <v>━</v>
      </c>
      <c r="N36" s="52" t="str">
        <f>IF(I36="━","━",VLOOKUP(I36,選手情報打ち込み女子!$1:$1048576,7,FALSE))</f>
        <v>━</v>
      </c>
      <c r="O36" s="71"/>
    </row>
    <row r="37" spans="1:15" ht="30" customHeight="1">
      <c r="A37" s="99" t="s">
        <v>135</v>
      </c>
      <c r="B37" s="100" t="str">
        <f>IF(データとりまとめシート!L23="","━",データとりまとめシート!L23)</f>
        <v>━</v>
      </c>
      <c r="C37" s="100" t="str">
        <f>IF(B37="━","━",VLOOKUP(B37,選手情報打ち込み女子!$1:$1048576,2,FALSE))</f>
        <v>━</v>
      </c>
      <c r="D37" s="101" t="str">
        <f>IF(B37="━","━",VLOOKUP(B37,選手情報打ち込み女子!$1:$1048576,3,FALSE))</f>
        <v>━</v>
      </c>
      <c r="E37" s="102" t="str">
        <f>IF(B37="━","━",VLOOKUP(B37,選手情報打ち込み女子!$1:$1048576,6,FALSE))</f>
        <v>━</v>
      </c>
      <c r="F37" s="103" t="str">
        <f>IF(データとりまとめシート!N23="","━",データとりまとめシート!N23)</f>
        <v>━</v>
      </c>
      <c r="G37" s="46" t="str">
        <f>IF(B37="━","━",VLOOKUP(B37,選手情報打ち込み女子!$1:$1048576,7,FALSE))</f>
        <v>━</v>
      </c>
      <c r="H37" s="120" t="str">
        <f>IF(データとりまとめシート!K52="","━",データとりまとめシート!K52)</f>
        <v>━</v>
      </c>
      <c r="I37" s="102" t="str">
        <f>IF(データとりまとめシート!L52="","━",データとりまとめシート!L52)</f>
        <v>━</v>
      </c>
      <c r="J37" s="104" t="str">
        <f>IF(I37="━","━",VLOOKUP(I37,選手情報打ち込み女子!$1:$1048576,2,FALSE))</f>
        <v>━</v>
      </c>
      <c r="K37" s="105" t="str">
        <f>IF(I37="━","━",VLOOKUP(I37,選手情報打ち込み女子!$1:$1048576,3,FALSE))</f>
        <v>━</v>
      </c>
      <c r="L37" s="106" t="str">
        <f>IF(I37="━","━",VLOOKUP(I37,選手情報打ち込み女子!$1:$1048576,6,FALSE))</f>
        <v>━</v>
      </c>
      <c r="M37" s="103" t="str">
        <f>IF(データとりまとめシート!N52="","━",データとりまとめシート!N52)</f>
        <v>━</v>
      </c>
      <c r="N37" s="52" t="str">
        <f>IF(I37="━","━",VLOOKUP(I37,選手情報打ち込み女子!$1:$1048576,7,FALSE))</f>
        <v>━</v>
      </c>
      <c r="O37" s="71"/>
    </row>
    <row r="38" spans="1:15" ht="30" customHeight="1">
      <c r="A38" s="99" t="s">
        <v>91</v>
      </c>
      <c r="B38" s="100" t="str">
        <f>IF(データとりまとめシート!L24="","━",データとりまとめシート!L24)</f>
        <v>━</v>
      </c>
      <c r="C38" s="100" t="str">
        <f>IF(B38="━","━",VLOOKUP(B38,選手情報打ち込み女子!$1:$1048576,2,FALSE))</f>
        <v>━</v>
      </c>
      <c r="D38" s="101" t="str">
        <f>IF(B38="━","━",VLOOKUP(B38,選手情報打ち込み女子!$1:$1048576,3,FALSE))</f>
        <v>━</v>
      </c>
      <c r="E38" s="102" t="str">
        <f>IF(B38="━","━",VLOOKUP(B38,選手情報打ち込み女子!$1:$1048576,6,FALSE))</f>
        <v>━</v>
      </c>
      <c r="F38" s="103" t="str">
        <f>IF(データとりまとめシート!N24="","━",データとりまとめシート!N24)</f>
        <v>━</v>
      </c>
      <c r="G38" s="46" t="str">
        <f>IF(B38="━","━",VLOOKUP(B38,選手情報打ち込み女子!$1:$1048576,7,FALSE))</f>
        <v>━</v>
      </c>
      <c r="H38" s="120" t="str">
        <f>IF(データとりまとめシート!K53="","━",データとりまとめシート!K53)</f>
        <v>━</v>
      </c>
      <c r="I38" s="102" t="str">
        <f>IF(データとりまとめシート!L53="","━",データとりまとめシート!L53)</f>
        <v>━</v>
      </c>
      <c r="J38" s="104" t="str">
        <f>IF(I38="━","━",VLOOKUP(I38,選手情報打ち込み女子!$1:$1048576,2,FALSE))</f>
        <v>━</v>
      </c>
      <c r="K38" s="105" t="str">
        <f>IF(I38="━","━",VLOOKUP(I38,選手情報打ち込み女子!$1:$1048576,3,FALSE))</f>
        <v>━</v>
      </c>
      <c r="L38" s="106" t="str">
        <f>IF(I38="━","━",VLOOKUP(I38,選手情報打ち込み女子!$1:$1048576,6,FALSE))</f>
        <v>━</v>
      </c>
      <c r="M38" s="103" t="str">
        <f>IF(データとりまとめシート!N53="","━",データとりまとめシート!N53)</f>
        <v>━</v>
      </c>
      <c r="N38" s="52" t="str">
        <f>IF(I38="━","━",VLOOKUP(I38,選手情報打ち込み女子!$1:$1048576,7,FALSE))</f>
        <v>━</v>
      </c>
      <c r="O38" s="71"/>
    </row>
    <row r="39" spans="1:15" ht="30" customHeight="1">
      <c r="A39" s="99" t="s">
        <v>91</v>
      </c>
      <c r="B39" s="100" t="str">
        <f>IF(データとりまとめシート!L25="","━",データとりまとめシート!L25)</f>
        <v>━</v>
      </c>
      <c r="C39" s="100" t="str">
        <f>IF(B39="━","━",VLOOKUP(B39,選手情報打ち込み女子!$1:$1048576,2,FALSE))</f>
        <v>━</v>
      </c>
      <c r="D39" s="101" t="str">
        <f>IF(B39="━","━",VLOOKUP(B39,選手情報打ち込み女子!$1:$1048576,3,FALSE))</f>
        <v>━</v>
      </c>
      <c r="E39" s="102" t="str">
        <f>IF(B39="━","━",VLOOKUP(B39,選手情報打ち込み女子!$1:$1048576,6,FALSE))</f>
        <v>━</v>
      </c>
      <c r="F39" s="103" t="str">
        <f>IF(データとりまとめシート!N25="","━",データとりまとめシート!N25)</f>
        <v>━</v>
      </c>
      <c r="G39" s="46" t="str">
        <f>IF(B39="━","━",VLOOKUP(B39,選手情報打ち込み女子!$1:$1048576,7,FALSE))</f>
        <v>━</v>
      </c>
      <c r="H39" s="120" t="str">
        <f>IF(データとりまとめシート!K54="","━",データとりまとめシート!K54)</f>
        <v>━</v>
      </c>
      <c r="I39" s="102" t="str">
        <f>IF(データとりまとめシート!L54="","━",データとりまとめシート!L54)</f>
        <v>━</v>
      </c>
      <c r="J39" s="104" t="str">
        <f>IF(I39="━","━",VLOOKUP(I39,選手情報打ち込み女子!$1:$1048576,2,FALSE))</f>
        <v>━</v>
      </c>
      <c r="K39" s="105" t="str">
        <f>IF(I39="━","━",VLOOKUP(I39,選手情報打ち込み女子!$1:$1048576,3,FALSE))</f>
        <v>━</v>
      </c>
      <c r="L39" s="106" t="str">
        <f>IF(I39="━","━",VLOOKUP(I39,選手情報打ち込み女子!$1:$1048576,6,FALSE))</f>
        <v>━</v>
      </c>
      <c r="M39" s="103" t="str">
        <f>IF(データとりまとめシート!N54="","━",データとりまとめシート!N54)</f>
        <v>━</v>
      </c>
      <c r="N39" s="52" t="str">
        <f>IF(I39="━","━",VLOOKUP(I39,選手情報打ち込み女子!$1:$1048576,7,FALSE))</f>
        <v>━</v>
      </c>
      <c r="O39" s="71"/>
    </row>
    <row r="40" spans="1:15" ht="30" customHeight="1">
      <c r="A40" s="99" t="s">
        <v>91</v>
      </c>
      <c r="B40" s="100" t="str">
        <f>IF(データとりまとめシート!L26="","━",データとりまとめシート!L26)</f>
        <v>━</v>
      </c>
      <c r="C40" s="100" t="str">
        <f>IF(B40="━","━",VLOOKUP(B40,選手情報打ち込み女子!$1:$1048576,2,FALSE))</f>
        <v>━</v>
      </c>
      <c r="D40" s="101" t="str">
        <f>IF(B40="━","━",VLOOKUP(B40,選手情報打ち込み女子!$1:$1048576,3,FALSE))</f>
        <v>━</v>
      </c>
      <c r="E40" s="102" t="str">
        <f>IF(B40="━","━",VLOOKUP(B40,選手情報打ち込み女子!$1:$1048576,6,FALSE))</f>
        <v>━</v>
      </c>
      <c r="F40" s="103" t="str">
        <f>IF(データとりまとめシート!N26="","━",データとりまとめシート!N26)</f>
        <v>━</v>
      </c>
      <c r="G40" s="46" t="str">
        <f>IF(B40="━","━",VLOOKUP(B40,選手情報打ち込み女子!$1:$1048576,7,FALSE))</f>
        <v>━</v>
      </c>
      <c r="H40" s="120" t="str">
        <f>IF(データとりまとめシート!K55="","━",データとりまとめシート!K55)</f>
        <v>━</v>
      </c>
      <c r="I40" s="102" t="str">
        <f>IF(データとりまとめシート!L55="","━",データとりまとめシート!L55)</f>
        <v>━</v>
      </c>
      <c r="J40" s="104" t="str">
        <f>IF(I40="━","━",VLOOKUP(I40,選手情報打ち込み女子!$1:$1048576,2,FALSE))</f>
        <v>━</v>
      </c>
      <c r="K40" s="105" t="str">
        <f>IF(I40="━","━",VLOOKUP(I40,選手情報打ち込み女子!$1:$1048576,3,FALSE))</f>
        <v>━</v>
      </c>
      <c r="L40" s="106" t="str">
        <f>IF(I40="━","━",VLOOKUP(I40,選手情報打ち込み女子!$1:$1048576,6,FALSE))</f>
        <v>━</v>
      </c>
      <c r="M40" s="103" t="str">
        <f>IF(データとりまとめシート!N55="","━",データとりまとめシート!N55)</f>
        <v>━</v>
      </c>
      <c r="N40" s="52" t="str">
        <f>IF(I40="━","━",VLOOKUP(I40,選手情報打ち込み女子!$1:$1048576,7,FALSE))</f>
        <v>━</v>
      </c>
      <c r="O40" s="71"/>
    </row>
    <row r="41" spans="1:15" ht="30" customHeight="1">
      <c r="A41" s="99" t="s">
        <v>91</v>
      </c>
      <c r="B41" s="100" t="str">
        <f>IF(データとりまとめシート!L27="","━",データとりまとめシート!L27)</f>
        <v>━</v>
      </c>
      <c r="C41" s="100" t="str">
        <f>IF(B41="━","━",VLOOKUP(B41,選手情報打ち込み女子!$1:$1048576,2,FALSE))</f>
        <v>━</v>
      </c>
      <c r="D41" s="101" t="str">
        <f>IF(B41="━","━",VLOOKUP(B41,選手情報打ち込み女子!$1:$1048576,3,FALSE))</f>
        <v>━</v>
      </c>
      <c r="E41" s="102" t="str">
        <f>IF(B41="━","━",VLOOKUP(B41,選手情報打ち込み女子!$1:$1048576,6,FALSE))</f>
        <v>━</v>
      </c>
      <c r="F41" s="103" t="str">
        <f>IF(データとりまとめシート!N27="","━",データとりまとめシート!N27)</f>
        <v>━</v>
      </c>
      <c r="G41" s="46" t="str">
        <f>IF(B41="━","━",VLOOKUP(B41,選手情報打ち込み女子!$1:$1048576,7,FALSE))</f>
        <v>━</v>
      </c>
      <c r="H41" s="120" t="str">
        <f>IF(データとりまとめシート!K56="","━",データとりまとめシート!K56)</f>
        <v>━</v>
      </c>
      <c r="I41" s="102" t="str">
        <f>IF(データとりまとめシート!L56="","━",データとりまとめシート!L56)</f>
        <v>━</v>
      </c>
      <c r="J41" s="104" t="str">
        <f>IF(I41="━","━",VLOOKUP(I41,選手情報打ち込み女子!$1:$1048576,2,FALSE))</f>
        <v>━</v>
      </c>
      <c r="K41" s="105" t="str">
        <f>IF(I41="━","━",VLOOKUP(I41,選手情報打ち込み女子!$1:$1048576,3,FALSE))</f>
        <v>━</v>
      </c>
      <c r="L41" s="106" t="str">
        <f>IF(I41="━","━",VLOOKUP(I41,選手情報打ち込み女子!$1:$1048576,6,FALSE))</f>
        <v>━</v>
      </c>
      <c r="M41" s="103" t="str">
        <f>IF(データとりまとめシート!N56="","━",データとりまとめシート!N56)</f>
        <v>━</v>
      </c>
      <c r="N41" s="52" t="str">
        <f>IF(I41="━","━",VLOOKUP(I41,選手情報打ち込み女子!$1:$1048576,7,FALSE))</f>
        <v>━</v>
      </c>
      <c r="O41" s="71"/>
    </row>
    <row r="42" spans="1:15" ht="30" customHeight="1">
      <c r="A42" s="192" t="s">
        <v>91</v>
      </c>
      <c r="B42" s="100" t="str">
        <f>IF(データとりまとめシート!L28="","━",データとりまとめシート!L28)</f>
        <v>━</v>
      </c>
      <c r="C42" s="100" t="str">
        <f>IF(B42="━","━",VLOOKUP(B42,選手情報打ち込み女子!$1:$1048576,2,FALSE))</f>
        <v>━</v>
      </c>
      <c r="D42" s="101" t="str">
        <f>IF(B42="━","━",VLOOKUP(B42,選手情報打ち込み女子!$1:$1048576,3,FALSE))</f>
        <v>━</v>
      </c>
      <c r="E42" s="102" t="str">
        <f>IF(B42="━","━",VLOOKUP(B42,選手情報打ち込み女子!$1:$1048576,6,FALSE))</f>
        <v>━</v>
      </c>
      <c r="F42" s="103" t="str">
        <f>IF(データとりまとめシート!N28="","━",データとりまとめシート!N28)</f>
        <v>━</v>
      </c>
      <c r="G42" s="46" t="str">
        <f>IF(B42="━","━",VLOOKUP(B42,選手情報打ち込み女子!$1:$1048576,7,FALSE))</f>
        <v>━</v>
      </c>
      <c r="H42" s="120" t="str">
        <f>IF(データとりまとめシート!K57="","━",データとりまとめシート!K57)</f>
        <v>━</v>
      </c>
      <c r="I42" s="102" t="str">
        <f>IF(データとりまとめシート!L57="","━",データとりまとめシート!L57)</f>
        <v>━</v>
      </c>
      <c r="J42" s="104" t="str">
        <f>IF(I42="━","━",VLOOKUP(I42,選手情報打ち込み女子!$1:$1048576,2,FALSE))</f>
        <v>━</v>
      </c>
      <c r="K42" s="105" t="str">
        <f>IF(I42="━","━",VLOOKUP(I42,選手情報打ち込み女子!$1:$1048576,3,FALSE))</f>
        <v>━</v>
      </c>
      <c r="L42" s="106" t="str">
        <f>IF(I42="━","━",VLOOKUP(I42,選手情報打ち込み女子!$1:$1048576,6,FALSE))</f>
        <v>━</v>
      </c>
      <c r="M42" s="103" t="str">
        <f>IF(データとりまとめシート!N57="","━",データとりまとめシート!N57)</f>
        <v>━</v>
      </c>
      <c r="N42" s="52" t="str">
        <f>IF(I42="━","━",VLOOKUP(I42,選手情報打ち込み女子!$1:$1048576,7,FALSE))</f>
        <v>━</v>
      </c>
    </row>
    <row r="43" spans="1:15" ht="30" customHeight="1">
      <c r="A43" s="211" t="s">
        <v>91</v>
      </c>
      <c r="B43" s="100" t="str">
        <f>IF(データとりまとめシート!L29="","━",データとりまとめシート!L29)</f>
        <v>━</v>
      </c>
      <c r="C43" s="100" t="str">
        <f>IF(B43="━","━",VLOOKUP(B43,選手情報打ち込み女子!$1:$1048576,2,FALSE))</f>
        <v>━</v>
      </c>
      <c r="D43" s="101" t="str">
        <f>IF(B43="━","━",VLOOKUP(B43,選手情報打ち込み女子!$1:$1048576,3,FALSE))</f>
        <v>━</v>
      </c>
      <c r="E43" s="102" t="str">
        <f>IF(B43="━","━",VLOOKUP(B43,選手情報打ち込み女子!$1:$1048576,6,FALSE))</f>
        <v>━</v>
      </c>
      <c r="F43" s="103" t="str">
        <f>IF(データとりまとめシート!N29="","━",データとりまとめシート!N29)</f>
        <v>━</v>
      </c>
      <c r="G43" s="46" t="str">
        <f>IF(B43="━","━",VLOOKUP(B43,選手情報打ち込み女子!$1:$1048576,7,FALSE))</f>
        <v>━</v>
      </c>
      <c r="H43" s="120" t="str">
        <f>IF(データとりまとめシート!K58="","━",データとりまとめシート!K58)</f>
        <v>━</v>
      </c>
      <c r="I43" s="102" t="str">
        <f>IF(データとりまとめシート!L58="","━",データとりまとめシート!L58)</f>
        <v>━</v>
      </c>
      <c r="J43" s="104" t="str">
        <f>IF(I43="━","━",VLOOKUP(I43,選手情報打ち込み女子!$1:$1048576,2,FALSE))</f>
        <v>━</v>
      </c>
      <c r="K43" s="105" t="str">
        <f>IF(I43="━","━",VLOOKUP(I43,選手情報打ち込み女子!$1:$1048576,3,FALSE))</f>
        <v>━</v>
      </c>
      <c r="L43" s="106" t="str">
        <f>IF(I43="━","━",VLOOKUP(I43,選手情報打ち込み女子!$1:$1048576,6,FALSE))</f>
        <v>━</v>
      </c>
      <c r="M43" s="103" t="str">
        <f>IF(データとりまとめシート!N58="","━",データとりまとめシート!N58)</f>
        <v>━</v>
      </c>
      <c r="N43" s="52" t="str">
        <f>IF(I43="━","━",VLOOKUP(I43,選手情報打ち込み女子!$1:$1048576,7,FALSE))</f>
        <v>━</v>
      </c>
    </row>
    <row r="44" spans="1:15" ht="30" customHeight="1">
      <c r="A44" s="211" t="s">
        <v>94</v>
      </c>
      <c r="B44" s="100" t="str">
        <f>IF(データとりまとめシート!L30="","━",データとりまとめシート!L30)</f>
        <v>━</v>
      </c>
      <c r="C44" s="100" t="str">
        <f>IF(B44="━","━",VLOOKUP(B44,選手情報打ち込み女子!$1:$1048576,2,FALSE))</f>
        <v>━</v>
      </c>
      <c r="D44" s="101" t="str">
        <f>IF(B44="━","━",VLOOKUP(B44,選手情報打ち込み女子!$1:$1048576,3,FALSE))</f>
        <v>━</v>
      </c>
      <c r="E44" s="102" t="str">
        <f>IF(B44="━","━",VLOOKUP(B44,選手情報打ち込み女子!$1:$1048576,6,FALSE))</f>
        <v>━</v>
      </c>
      <c r="F44" s="103" t="str">
        <f>IF(データとりまとめシート!N30="","━",データとりまとめシート!N30)</f>
        <v>━</v>
      </c>
      <c r="G44" s="46" t="str">
        <f>IF(B44="━","━",VLOOKUP(B44,選手情報打ち込み女子!$1:$1048576,7,FALSE))</f>
        <v>━</v>
      </c>
      <c r="H44" s="120" t="str">
        <f>IF(データとりまとめシート!K59="","━",データとりまとめシート!K59)</f>
        <v>━</v>
      </c>
      <c r="I44" s="102" t="str">
        <f>IF(データとりまとめシート!L59="","━",データとりまとめシート!L59)</f>
        <v>━</v>
      </c>
      <c r="J44" s="104" t="str">
        <f>IF(I44="━","━",VLOOKUP(I44,選手情報打ち込み女子!$1:$1048576,2,FALSE))</f>
        <v>━</v>
      </c>
      <c r="K44" s="105" t="str">
        <f>IF(I44="━","━",VLOOKUP(I44,選手情報打ち込み女子!$1:$1048576,3,FALSE))</f>
        <v>━</v>
      </c>
      <c r="L44" s="106" t="str">
        <f>IF(I44="━","━",VLOOKUP(I44,選手情報打ち込み女子!$1:$1048576,6,FALSE))</f>
        <v>━</v>
      </c>
      <c r="M44" s="103" t="str">
        <f>IF(データとりまとめシート!N59="","━",データとりまとめシート!N59)</f>
        <v>━</v>
      </c>
      <c r="N44" s="52" t="str">
        <f>IF(I44="━","━",VLOOKUP(I44,選手情報打ち込み女子!$1:$1048576,7,FALSE))</f>
        <v>━</v>
      </c>
    </row>
    <row r="45" spans="1:15" ht="30" customHeight="1">
      <c r="A45" s="211" t="s">
        <v>94</v>
      </c>
      <c r="B45" s="100" t="str">
        <f>IF(データとりまとめシート!L31="","━",データとりまとめシート!L31)</f>
        <v>━</v>
      </c>
      <c r="C45" s="100" t="str">
        <f>IF(B45="━","━",VLOOKUP(B45,選手情報打ち込み女子!$1:$1048576,2,FALSE))</f>
        <v>━</v>
      </c>
      <c r="D45" s="101" t="str">
        <f>IF(B45="━","━",VLOOKUP(B45,選手情報打ち込み女子!$1:$1048576,3,FALSE))</f>
        <v>━</v>
      </c>
      <c r="E45" s="102" t="str">
        <f>IF(B45="━","━",VLOOKUP(B45,選手情報打ち込み女子!$1:$1048576,6,FALSE))</f>
        <v>━</v>
      </c>
      <c r="F45" s="103" t="str">
        <f>IF(データとりまとめシート!N31="","━",データとりまとめシート!N31)</f>
        <v>━</v>
      </c>
      <c r="G45" s="46" t="str">
        <f>IF(B45="━","━",VLOOKUP(B45,選手情報打ち込み女子!$1:$1048576,7,FALSE))</f>
        <v>━</v>
      </c>
      <c r="H45" s="120" t="str">
        <f>IF(データとりまとめシート!K60="","━",データとりまとめシート!K60)</f>
        <v>━</v>
      </c>
      <c r="I45" s="102" t="str">
        <f>IF(データとりまとめシート!L60="","━",データとりまとめシート!L60)</f>
        <v>━</v>
      </c>
      <c r="J45" s="104" t="str">
        <f>IF(I45="━","━",VLOOKUP(I45,選手情報打ち込み女子!$1:$1048576,2,FALSE))</f>
        <v>━</v>
      </c>
      <c r="K45" s="105" t="str">
        <f>IF(I45="━","━",VLOOKUP(I45,選手情報打ち込み女子!$1:$1048576,3,FALSE))</f>
        <v>━</v>
      </c>
      <c r="L45" s="106" t="str">
        <f>IF(I45="━","━",VLOOKUP(I45,選手情報打ち込み女子!$1:$1048576,6,FALSE))</f>
        <v>━</v>
      </c>
      <c r="M45" s="103" t="str">
        <f>IF(データとりまとめシート!N60="","━",データとりまとめシート!N60)</f>
        <v>━</v>
      </c>
      <c r="N45" s="52" t="str">
        <f>IF(I45="━","━",VLOOKUP(I45,選手情報打ち込み女子!$1:$1048576,7,FALSE))</f>
        <v>━</v>
      </c>
    </row>
    <row r="46" spans="1:15" ht="30" customHeight="1">
      <c r="A46" s="211" t="s">
        <v>95</v>
      </c>
      <c r="B46" s="100" t="str">
        <f>IF(データとりまとめシート!L32="","━",データとりまとめシート!L32)</f>
        <v>━</v>
      </c>
      <c r="C46" s="100" t="str">
        <f>IF(B46="━","━",VLOOKUP(B46,選手情報打ち込み女子!$1:$1048576,2,FALSE))</f>
        <v>━</v>
      </c>
      <c r="D46" s="101" t="str">
        <f>IF(B46="━","━",VLOOKUP(B46,選手情報打ち込み女子!$1:$1048576,3,FALSE))</f>
        <v>━</v>
      </c>
      <c r="E46" s="102" t="str">
        <f>IF(B46="━","━",VLOOKUP(B46,選手情報打ち込み女子!$1:$1048576,6,FALSE))</f>
        <v>━</v>
      </c>
      <c r="F46" s="103" t="str">
        <f>IF(データとりまとめシート!N32="","━",データとりまとめシート!N32)</f>
        <v>━</v>
      </c>
      <c r="G46" s="46" t="str">
        <f>IF(B46="━","━",VLOOKUP(B46,選手情報打ち込み女子!$1:$1048576,7,FALSE))</f>
        <v>━</v>
      </c>
      <c r="H46" s="120" t="str">
        <f>IF(データとりまとめシート!K61="","━",データとりまとめシート!K61)</f>
        <v>━</v>
      </c>
      <c r="I46" s="102" t="str">
        <f>IF(データとりまとめシート!L61="","━",データとりまとめシート!L61)</f>
        <v>━</v>
      </c>
      <c r="J46" s="104" t="str">
        <f>IF(I46="━","━",VLOOKUP(I46,選手情報打ち込み女子!$1:$1048576,2,FALSE))</f>
        <v>━</v>
      </c>
      <c r="K46" s="105" t="str">
        <f>IF(I46="━","━",VLOOKUP(I46,選手情報打ち込み女子!$1:$1048576,3,FALSE))</f>
        <v>━</v>
      </c>
      <c r="L46" s="106" t="str">
        <f>IF(I46="━","━",VLOOKUP(I46,選手情報打ち込み女子!$1:$1048576,6,FALSE))</f>
        <v>━</v>
      </c>
      <c r="M46" s="103" t="str">
        <f>IF(データとりまとめシート!N61="","━",データとりまとめシート!N61)</f>
        <v>━</v>
      </c>
      <c r="N46" s="52" t="str">
        <f>IF(I46="━","━",VLOOKUP(I46,選手情報打ち込み女子!$1:$1048576,7,FALSE))</f>
        <v>━</v>
      </c>
    </row>
    <row r="47" spans="1:15" ht="30" customHeight="1">
      <c r="A47" s="211" t="s">
        <v>95</v>
      </c>
      <c r="B47" s="100" t="str">
        <f>IF(データとりまとめシート!L33="","━",データとりまとめシート!L33)</f>
        <v>━</v>
      </c>
      <c r="C47" s="100" t="str">
        <f>IF(B47="━","━",VLOOKUP(B47,選手情報打ち込み女子!$1:$1048576,2,FALSE))</f>
        <v>━</v>
      </c>
      <c r="D47" s="101" t="str">
        <f>IF(B47="━","━",VLOOKUP(B47,選手情報打ち込み女子!$1:$1048576,3,FALSE))</f>
        <v>━</v>
      </c>
      <c r="E47" s="102" t="str">
        <f>IF(B47="━","━",VLOOKUP(B47,選手情報打ち込み女子!$1:$1048576,6,FALSE))</f>
        <v>━</v>
      </c>
      <c r="F47" s="103" t="str">
        <f>IF(データとりまとめシート!N33="","━",データとりまとめシート!N33)</f>
        <v>━</v>
      </c>
      <c r="G47" s="46" t="str">
        <f>IF(B47="━","━",VLOOKUP(B47,選手情報打ち込み女子!$1:$1048576,7,FALSE))</f>
        <v>━</v>
      </c>
      <c r="H47" s="120" t="str">
        <f>IF(データとりまとめシート!K62="","━",データとりまとめシート!K62)</f>
        <v>━</v>
      </c>
      <c r="I47" s="102" t="str">
        <f>IF(データとりまとめシート!L62="","━",データとりまとめシート!L62)</f>
        <v>━</v>
      </c>
      <c r="J47" s="104" t="str">
        <f>IF(I47="━","━",VLOOKUP(I47,選手情報打ち込み女子!$1:$1048576,2,FALSE))</f>
        <v>━</v>
      </c>
      <c r="K47" s="105" t="str">
        <f>IF(I47="━","━",VLOOKUP(I47,選手情報打ち込み女子!$1:$1048576,3,FALSE))</f>
        <v>━</v>
      </c>
      <c r="L47" s="106" t="str">
        <f>IF(I47="━","━",VLOOKUP(I47,選手情報打ち込み女子!$1:$1048576,6,FALSE))</f>
        <v>━</v>
      </c>
      <c r="M47" s="103" t="str">
        <f>IF(データとりまとめシート!N62="","━",データとりまとめシート!N62)</f>
        <v>━</v>
      </c>
      <c r="N47" s="52" t="str">
        <f>IF(I47="━","━",VLOOKUP(I47,選手情報打ち込み女子!$1:$1048576,7,FALSE))</f>
        <v>━</v>
      </c>
    </row>
    <row r="48" spans="1:15" ht="30" customHeight="1">
      <c r="A48" s="211" t="s">
        <v>96</v>
      </c>
      <c r="B48" s="100" t="str">
        <f>IF(データとりまとめシート!L34="","━",データとりまとめシート!L34)</f>
        <v>━</v>
      </c>
      <c r="C48" s="100" t="str">
        <f>IF(B48="━","━",VLOOKUP(B48,選手情報打ち込み女子!$1:$1048576,2,FALSE))</f>
        <v>━</v>
      </c>
      <c r="D48" s="101" t="str">
        <f>IF(B48="━","━",VLOOKUP(B48,選手情報打ち込み女子!$1:$1048576,3,FALSE))</f>
        <v>━</v>
      </c>
      <c r="E48" s="102" t="str">
        <f>IF(B48="━","━",VLOOKUP(B48,選手情報打ち込み女子!$1:$1048576,6,FALSE))</f>
        <v>━</v>
      </c>
      <c r="F48" s="103" t="str">
        <f>IF(データとりまとめシート!N34="","━",データとりまとめシート!N34)</f>
        <v>━</v>
      </c>
      <c r="G48" s="46" t="str">
        <f>IF(B48="━","━",VLOOKUP(B48,選手情報打ち込み女子!$1:$1048576,7,FALSE))</f>
        <v>━</v>
      </c>
      <c r="H48" s="120" t="str">
        <f>IF(データとりまとめシート!K63="","━",データとりまとめシート!K63)</f>
        <v>━</v>
      </c>
      <c r="I48" s="102" t="str">
        <f>IF(データとりまとめシート!L63="","━",データとりまとめシート!L63)</f>
        <v>━</v>
      </c>
      <c r="J48" s="104" t="str">
        <f>IF(I48="━","━",VLOOKUP(I48,選手情報打ち込み女子!$1:$1048576,2,FALSE))</f>
        <v>━</v>
      </c>
      <c r="K48" s="105" t="str">
        <f>IF(I48="━","━",VLOOKUP(I48,選手情報打ち込み女子!$1:$1048576,3,FALSE))</f>
        <v>━</v>
      </c>
      <c r="L48" s="106" t="str">
        <f>IF(I48="━","━",VLOOKUP(I48,選手情報打ち込み女子!$1:$1048576,6,FALSE))</f>
        <v>━</v>
      </c>
      <c r="M48" s="103" t="str">
        <f>IF(データとりまとめシート!N63="","━",データとりまとめシート!N63)</f>
        <v>━</v>
      </c>
      <c r="N48" s="52" t="str">
        <f>IF(I48="━","━",VLOOKUP(I48,選手情報打ち込み女子!$1:$1048576,7,FALSE))</f>
        <v>━</v>
      </c>
    </row>
    <row r="49" spans="1:14" ht="30" customHeight="1">
      <c r="A49" s="211" t="s">
        <v>96</v>
      </c>
      <c r="B49" s="100" t="str">
        <f>IF(データとりまとめシート!L35="","━",データとりまとめシート!L35)</f>
        <v>━</v>
      </c>
      <c r="C49" s="100" t="str">
        <f>IF(B49="━","━",VLOOKUP(B49,選手情報打ち込み女子!$1:$1048576,2,FALSE))</f>
        <v>━</v>
      </c>
      <c r="D49" s="101" t="str">
        <f>IF(B49="━","━",VLOOKUP(B49,選手情報打ち込み女子!$1:$1048576,3,FALSE))</f>
        <v>━</v>
      </c>
      <c r="E49" s="102" t="str">
        <f>IF(B49="━","━",VLOOKUP(B49,選手情報打ち込み女子!$1:$1048576,6,FALSE))</f>
        <v>━</v>
      </c>
      <c r="F49" s="103" t="str">
        <f>IF(データとりまとめシート!N35="","━",データとりまとめシート!N35)</f>
        <v>━</v>
      </c>
      <c r="G49" s="46" t="str">
        <f>IF(B49="━","━",VLOOKUP(B49,選手情報打ち込み女子!$1:$1048576,7,FALSE))</f>
        <v>━</v>
      </c>
      <c r="H49" s="120" t="str">
        <f>IF(データとりまとめシート!K64="","━",データとりまとめシート!K64)</f>
        <v>━</v>
      </c>
      <c r="I49" s="102" t="str">
        <f>IF(データとりまとめシート!L64="","━",データとりまとめシート!L64)</f>
        <v>━</v>
      </c>
      <c r="J49" s="104" t="str">
        <f>IF(I49="━","━",VLOOKUP(I49,選手情報打ち込み女子!$1:$1048576,2,FALSE))</f>
        <v>━</v>
      </c>
      <c r="K49" s="105" t="str">
        <f>IF(I49="━","━",VLOOKUP(I49,選手情報打ち込み女子!$1:$1048576,3,FALSE))</f>
        <v>━</v>
      </c>
      <c r="L49" s="106" t="str">
        <f>IF(I49="━","━",VLOOKUP(I49,選手情報打ち込み女子!$1:$1048576,6,FALSE))</f>
        <v>━</v>
      </c>
      <c r="M49" s="103" t="str">
        <f>IF(データとりまとめシート!N64="","━",データとりまとめシート!N64)</f>
        <v>━</v>
      </c>
      <c r="N49" s="52" t="str">
        <f>IF(I49="━","━",VLOOKUP(I49,選手情報打ち込み女子!$1:$1048576,7,FALSE))</f>
        <v>━</v>
      </c>
    </row>
    <row r="50" spans="1:14" ht="30" customHeight="1">
      <c r="A50" s="211" t="s">
        <v>98</v>
      </c>
      <c r="B50" s="100" t="str">
        <f>IF(データとりまとめシート!L36="","━",データとりまとめシート!L36)</f>
        <v>━</v>
      </c>
      <c r="C50" s="100" t="str">
        <f>IF(B50="━","━",VLOOKUP(B50,選手情報打ち込み女子!$1:$1048576,2,FALSE))</f>
        <v>━</v>
      </c>
      <c r="D50" s="101" t="str">
        <f>IF(B50="━","━",VLOOKUP(B50,選手情報打ち込み女子!$1:$1048576,3,FALSE))</f>
        <v>━</v>
      </c>
      <c r="E50" s="102" t="str">
        <f>IF(B50="━","━",VLOOKUP(B50,選手情報打ち込み女子!$1:$1048576,6,FALSE))</f>
        <v>━</v>
      </c>
      <c r="F50" s="103" t="str">
        <f>IF(データとりまとめシート!N36="","━",データとりまとめシート!N36)</f>
        <v>━</v>
      </c>
      <c r="G50" s="46" t="str">
        <f>IF(B50="━","━",VLOOKUP(B50,選手情報打ち込み女子!$1:$1048576,7,FALSE))</f>
        <v>━</v>
      </c>
      <c r="H50" s="120" t="str">
        <f>IF(データとりまとめシート!K65="","━",データとりまとめシート!K65)</f>
        <v>━</v>
      </c>
      <c r="I50" s="102" t="str">
        <f>IF(データとりまとめシート!L65="","━",データとりまとめシート!L65)</f>
        <v>━</v>
      </c>
      <c r="J50" s="104" t="str">
        <f>IF(I50="━","━",VLOOKUP(I50,選手情報打ち込み女子!$1:$1048576,2,FALSE))</f>
        <v>━</v>
      </c>
      <c r="K50" s="105" t="str">
        <f>IF(I50="━","━",VLOOKUP(I50,選手情報打ち込み女子!$1:$1048576,3,FALSE))</f>
        <v>━</v>
      </c>
      <c r="L50" s="106" t="str">
        <f>IF(I50="━","━",VLOOKUP(I50,選手情報打ち込み女子!$1:$1048576,6,FALSE))</f>
        <v>━</v>
      </c>
      <c r="M50" s="103" t="str">
        <f>IF(データとりまとめシート!N65="","━",データとりまとめシート!N65)</f>
        <v>━</v>
      </c>
      <c r="N50" s="52" t="str">
        <f>IF(I50="━","━",VLOOKUP(I50,選手情報打ち込み女子!$1:$1048576,7,FALSE))</f>
        <v>━</v>
      </c>
    </row>
    <row r="51" spans="1:14" ht="30" customHeight="1">
      <c r="A51" s="211" t="s">
        <v>98</v>
      </c>
      <c r="B51" s="100" t="str">
        <f>IF(データとりまとめシート!L37="","━",データとりまとめシート!L37)</f>
        <v>━</v>
      </c>
      <c r="C51" s="100" t="str">
        <f>IF(B51="━","━",VLOOKUP(B51,選手情報打ち込み女子!$1:$1048576,2,FALSE))</f>
        <v>━</v>
      </c>
      <c r="D51" s="101" t="str">
        <f>IF(B51="━","━",VLOOKUP(B51,選手情報打ち込み女子!$1:$1048576,3,FALSE))</f>
        <v>━</v>
      </c>
      <c r="E51" s="102" t="str">
        <f>IF(B51="━","━",VLOOKUP(B51,選手情報打ち込み女子!$1:$1048576,6,FALSE))</f>
        <v>━</v>
      </c>
      <c r="F51" s="103" t="str">
        <f>IF(データとりまとめシート!N37="","━",データとりまとめシート!N37)</f>
        <v>━</v>
      </c>
      <c r="G51" s="46" t="str">
        <f>IF(B51="━","━",VLOOKUP(B51,選手情報打ち込み女子!$1:$1048576,7,FALSE))</f>
        <v>━</v>
      </c>
      <c r="H51" s="120" t="str">
        <f>IF(データとりまとめシート!K66="","━",データとりまとめシート!K66)</f>
        <v>━</v>
      </c>
      <c r="I51" s="102" t="str">
        <f>IF(データとりまとめシート!L66="","━",データとりまとめシート!L66)</f>
        <v>━</v>
      </c>
      <c r="J51" s="104" t="str">
        <f>IF(I51="━","━",VLOOKUP(I51,選手情報打ち込み女子!$1:$1048576,2,FALSE))</f>
        <v>━</v>
      </c>
      <c r="K51" s="105" t="str">
        <f>IF(I51="━","━",VLOOKUP(I51,選手情報打ち込み女子!$1:$1048576,3,FALSE))</f>
        <v>━</v>
      </c>
      <c r="L51" s="106" t="str">
        <f>IF(I51="━","━",VLOOKUP(I51,選手情報打ち込み女子!$1:$1048576,6,FALSE))</f>
        <v>━</v>
      </c>
      <c r="M51" s="103" t="str">
        <f>IF(データとりまとめシート!N66="","━",データとりまとめシート!N66)</f>
        <v>━</v>
      </c>
      <c r="N51" s="52" t="str">
        <f>IF(I51="━","━",VLOOKUP(I51,選手情報打ち込み女子!$1:$1048576,7,FALSE))</f>
        <v>━</v>
      </c>
    </row>
    <row r="52" spans="1:14" ht="30" customHeight="1">
      <c r="A52" s="306"/>
      <c r="B52" s="307"/>
      <c r="C52" s="307"/>
      <c r="D52" s="307"/>
      <c r="E52" s="307"/>
      <c r="F52" s="307"/>
      <c r="G52" s="308"/>
      <c r="H52" s="120" t="str">
        <f>IF(データとりまとめシート!K67="","━",データとりまとめシート!K67)</f>
        <v>━</v>
      </c>
      <c r="I52" s="102" t="str">
        <f>IF(データとりまとめシート!L67="","━",データとりまとめシート!L67)</f>
        <v>━</v>
      </c>
      <c r="J52" s="104" t="str">
        <f>IF(I52="━","━",VLOOKUP(I52,選手情報打ち込み女子!$1:$1048576,2,FALSE))</f>
        <v>━</v>
      </c>
      <c r="K52" s="105" t="str">
        <f>IF(I52="━","━",VLOOKUP(I52,選手情報打ち込み女子!$1:$1048576,3,FALSE))</f>
        <v>━</v>
      </c>
      <c r="L52" s="106" t="str">
        <f>IF(I52="━","━",VLOOKUP(I52,選手情報打ち込み女子!$1:$1048576,6,FALSE))</f>
        <v>━</v>
      </c>
      <c r="M52" s="103" t="str">
        <f>IF(データとりまとめシート!N67="","━",データとりまとめシート!N67)</f>
        <v>━</v>
      </c>
      <c r="N52" s="52" t="str">
        <f>IF(I52="━","━",VLOOKUP(I52,選手情報打ち込み女子!$1:$1048576,7,FALSE))</f>
        <v>━</v>
      </c>
    </row>
    <row r="53" spans="1:14" ht="30" customHeight="1">
      <c r="A53" s="306"/>
      <c r="B53" s="307"/>
      <c r="C53" s="307"/>
      <c r="D53" s="307"/>
      <c r="E53" s="307"/>
      <c r="F53" s="307"/>
      <c r="G53" s="308"/>
      <c r="H53" s="120" t="str">
        <f>IF(データとりまとめシート!K68="","━",データとりまとめシート!K68)</f>
        <v>━</v>
      </c>
      <c r="I53" s="102" t="str">
        <f>IF(データとりまとめシート!L68="","━",データとりまとめシート!L68)</f>
        <v>━</v>
      </c>
      <c r="J53" s="104" t="str">
        <f>IF(I53="━","━",VLOOKUP(I53,選手情報打ち込み女子!$1:$1048576,2,FALSE))</f>
        <v>━</v>
      </c>
      <c r="K53" s="105" t="str">
        <f>IF(I53="━","━",VLOOKUP(I53,選手情報打ち込み女子!$1:$1048576,3,FALSE))</f>
        <v>━</v>
      </c>
      <c r="L53" s="106" t="str">
        <f>IF(I53="━","━",VLOOKUP(I53,選手情報打ち込み女子!$1:$1048576,6,FALSE))</f>
        <v>━</v>
      </c>
      <c r="M53" s="103" t="str">
        <f>IF(データとりまとめシート!N68="","━",データとりまとめシート!N68)</f>
        <v>━</v>
      </c>
      <c r="N53" s="52" t="str">
        <f>IF(I53="━","━",VLOOKUP(I53,選手情報打ち込み女子!$1:$1048576,7,FALSE))</f>
        <v>━</v>
      </c>
    </row>
    <row r="54" spans="1:14" ht="30" customHeight="1">
      <c r="A54" s="306"/>
      <c r="B54" s="307"/>
      <c r="C54" s="307"/>
      <c r="D54" s="307"/>
      <c r="E54" s="307"/>
      <c r="F54" s="307"/>
      <c r="G54" s="308"/>
      <c r="H54" s="120" t="str">
        <f>IF(データとりまとめシート!K69="","━",データとりまとめシート!K69)</f>
        <v>━</v>
      </c>
      <c r="I54" s="102" t="str">
        <f>IF(データとりまとめシート!L69="","━",データとりまとめシート!L69)</f>
        <v>━</v>
      </c>
      <c r="J54" s="104" t="str">
        <f>IF(I54="━","━",VLOOKUP(I54,選手情報打ち込み女子!$1:$1048576,2,FALSE))</f>
        <v>━</v>
      </c>
      <c r="K54" s="105" t="str">
        <f>IF(I54="━","━",VLOOKUP(I54,選手情報打ち込み女子!$1:$1048576,3,FALSE))</f>
        <v>━</v>
      </c>
      <c r="L54" s="106" t="str">
        <f>IF(I54="━","━",VLOOKUP(I54,選手情報打ち込み女子!$1:$1048576,6,FALSE))</f>
        <v>━</v>
      </c>
      <c r="M54" s="103" t="str">
        <f>IF(データとりまとめシート!N69="","━",データとりまとめシート!N69)</f>
        <v>━</v>
      </c>
      <c r="N54" s="52" t="str">
        <f>IF(I54="━","━",VLOOKUP(I54,選手情報打ち込み女子!$1:$1048576,7,FALSE))</f>
        <v>━</v>
      </c>
    </row>
    <row r="55" spans="1:14" ht="30" customHeight="1">
      <c r="A55" s="306"/>
      <c r="B55" s="307"/>
      <c r="C55" s="307"/>
      <c r="D55" s="307"/>
      <c r="E55" s="307"/>
      <c r="F55" s="307"/>
      <c r="G55" s="308"/>
      <c r="H55" s="120" t="str">
        <f>IF(データとりまとめシート!K70="","━",データとりまとめシート!K70)</f>
        <v>━</v>
      </c>
      <c r="I55" s="102" t="str">
        <f>IF(データとりまとめシート!L70="","━",データとりまとめシート!L70)</f>
        <v>━</v>
      </c>
      <c r="J55" s="104" t="str">
        <f>IF(I55="━","━",VLOOKUP(I55,選手情報打ち込み女子!$1:$1048576,2,FALSE))</f>
        <v>━</v>
      </c>
      <c r="K55" s="105" t="str">
        <f>IF(I55="━","━",VLOOKUP(I55,選手情報打ち込み女子!$1:$1048576,3,FALSE))</f>
        <v>━</v>
      </c>
      <c r="L55" s="106" t="str">
        <f>IF(I55="━","━",VLOOKUP(I55,選手情報打ち込み女子!$1:$1048576,6,FALSE))</f>
        <v>━</v>
      </c>
      <c r="M55" s="103" t="str">
        <f>IF(データとりまとめシート!N70="","━",データとりまとめシート!N70)</f>
        <v>━</v>
      </c>
      <c r="N55" s="52" t="str">
        <f>IF(I55="━","━",VLOOKUP(I55,選手情報打ち込み女子!$1:$1048576,7,FALSE))</f>
        <v>━</v>
      </c>
    </row>
    <row r="56" spans="1:14" ht="30" customHeight="1">
      <c r="A56" s="306"/>
      <c r="B56" s="307"/>
      <c r="C56" s="307"/>
      <c r="D56" s="307"/>
      <c r="E56" s="307"/>
      <c r="F56" s="307"/>
      <c r="G56" s="308"/>
      <c r="H56" s="120" t="str">
        <f>IF(データとりまとめシート!K71="","━",データとりまとめシート!K71)</f>
        <v>━</v>
      </c>
      <c r="I56" s="102" t="str">
        <f>IF(データとりまとめシート!L71="","━",データとりまとめシート!L71)</f>
        <v>━</v>
      </c>
      <c r="J56" s="104" t="str">
        <f>IF(I56="━","━",VLOOKUP(I56,選手情報打ち込み女子!$1:$1048576,2,FALSE))</f>
        <v>━</v>
      </c>
      <c r="K56" s="105" t="str">
        <f>IF(I56="━","━",VLOOKUP(I56,選手情報打ち込み女子!$1:$1048576,3,FALSE))</f>
        <v>━</v>
      </c>
      <c r="L56" s="106" t="str">
        <f>IF(I56="━","━",VLOOKUP(I56,選手情報打ち込み女子!$1:$1048576,6,FALSE))</f>
        <v>━</v>
      </c>
      <c r="M56" s="103" t="str">
        <f>IF(データとりまとめシート!N71="","━",データとりまとめシート!N71)</f>
        <v>━</v>
      </c>
      <c r="N56" s="52" t="str">
        <f>IF(I56="━","━",VLOOKUP(I56,選手情報打ち込み女子!$1:$1048576,7,FALSE))</f>
        <v>━</v>
      </c>
    </row>
    <row r="57" spans="1:14" ht="30" customHeight="1" thickBot="1">
      <c r="A57" s="309"/>
      <c r="B57" s="310"/>
      <c r="C57" s="310"/>
      <c r="D57" s="310"/>
      <c r="E57" s="310"/>
      <c r="F57" s="310"/>
      <c r="G57" s="311"/>
      <c r="H57" s="201" t="str">
        <f>IF(データとりまとめシート!K72="","━",データとりまとめシート!K72)</f>
        <v>━</v>
      </c>
      <c r="I57" s="110" t="str">
        <f>IF(データとりまとめシート!L72="","━",データとりまとめシート!L72)</f>
        <v>━</v>
      </c>
      <c r="J57" s="114" t="str">
        <f>IF(I57="━","━",VLOOKUP(I57,選手情報打ち込み女子!$1:$1048576,2,FALSE))</f>
        <v>━</v>
      </c>
      <c r="K57" s="115" t="str">
        <f>IF(I57="━","━",VLOOKUP(I57,選手情報打ち込み女子!$1:$1048576,3,FALSE))</f>
        <v>━</v>
      </c>
      <c r="L57" s="116" t="str">
        <f>IF(I57="━","━",VLOOKUP(I57,選手情報打ち込み女子!$1:$1048576,6,FALSE))</f>
        <v>━</v>
      </c>
      <c r="M57" s="113" t="str">
        <f>IF(データとりまとめシート!N72="","━",データとりまとめシート!N72)</f>
        <v>━</v>
      </c>
      <c r="N57" s="53" t="str">
        <f>IF(I57="━","━",VLOOKUP(I57,選手情報打ち込み女子!$1:$1048576,7,FALSE))</f>
        <v>━</v>
      </c>
    </row>
  </sheetData>
  <sheetProtection algorithmName="SHA-512" hashValue="N5tPYcF+Rv3dADkjhH+ieA1X5MQax7Pu3eRrd5eu6J3Bjtms0stkOFPjZN81XeqSQR9nU83kSp9NRQL7p0VxAQ==" saltValue="qCTBQ+/ehgk7cJm3BEBgkQ==" spinCount="100000" sheet="1" objects="1" scenarios="1"/>
  <protectedRanges>
    <protectedRange sqref="N4 H4 J4:K4 C6:K7 B9:E10 F14:F17 I9:L10 I12:L13 I15:L20" name="範囲1"/>
  </protectedRanges>
  <mergeCells count="18">
    <mergeCell ref="C17:D17"/>
    <mergeCell ref="I15:L16"/>
    <mergeCell ref="I17:L18"/>
    <mergeCell ref="I19:L20"/>
    <mergeCell ref="A52:G57"/>
    <mergeCell ref="A1:N1"/>
    <mergeCell ref="C6:K7"/>
    <mergeCell ref="L6:M7"/>
    <mergeCell ref="J4:K4"/>
    <mergeCell ref="C14:D14"/>
    <mergeCell ref="M9:M10"/>
    <mergeCell ref="I12:L13"/>
    <mergeCell ref="B9:E10"/>
    <mergeCell ref="F9:F10"/>
    <mergeCell ref="I9:L10"/>
    <mergeCell ref="B14:B17"/>
    <mergeCell ref="C15:D15"/>
    <mergeCell ref="C16:D16"/>
  </mergeCells>
  <phoneticPr fontId="1"/>
  <pageMargins left="0.9055118110236221" right="0.70866141732283472" top="0.74803149606299213" bottom="0.74803149606299213" header="0.31496062992125984" footer="0.31496062992125984"/>
  <pageSetup paperSize="9" scale="5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KAORU</dc:creator>
  <cp:keywords/>
  <dc:description/>
  <cp:lastModifiedBy>Kazunori</cp:lastModifiedBy>
  <cp:revision/>
  <dcterms:created xsi:type="dcterms:W3CDTF">2013-05-04T08:57:00Z</dcterms:created>
  <dcterms:modified xsi:type="dcterms:W3CDTF">2020-07-07T12:45:29Z</dcterms:modified>
  <cp:category/>
  <cp:contentStatus/>
</cp:coreProperties>
</file>