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英司\Desktop\H30\20180714-15_市総体_yet\"/>
    </mc:Choice>
  </mc:AlternateContent>
  <bookViews>
    <workbookView xWindow="0" yWindow="0" windowWidth="23040" windowHeight="9372" tabRatio="871"/>
  </bookViews>
  <sheets>
    <sheet name="申し込み方法" sheetId="10" r:id="rId1"/>
    <sheet name="選手情報打ち込み男子" sheetId="5" r:id="rId2"/>
    <sheet name="選手情報打ち込み女子" sheetId="8" r:id="rId3"/>
    <sheet name="データとりまとめシート" sheetId="1" r:id="rId4"/>
    <sheet name="市総体　参加申込書男子" sheetId="2" r:id="rId5"/>
    <sheet name="市総体　参加申込書女子" sheetId="9" r:id="rId6"/>
  </sheets>
  <definedNames>
    <definedName name="_xlnm.Print_Area" localSheetId="5">'市総体　参加申込書女子'!$A$1:$N$43</definedName>
    <definedName name="_xlnm.Print_Area" localSheetId="4">'市総体　参加申込書男子'!$A$1:$N$45</definedName>
  </definedNames>
  <calcPr calcId="152511"/>
</workbook>
</file>

<file path=xl/calcChain.xml><?xml version="1.0" encoding="utf-8"?>
<calcChain xmlns="http://schemas.openxmlformats.org/spreadsheetml/2006/main">
  <c r="M44" i="2" l="1"/>
  <c r="M25" i="2"/>
  <c r="M26" i="2"/>
  <c r="M27" i="2"/>
  <c r="M28" i="2"/>
  <c r="M29" i="2"/>
  <c r="M30" i="2"/>
  <c r="M31" i="2"/>
  <c r="M32" i="2"/>
  <c r="M33" i="2"/>
  <c r="M34" i="2"/>
  <c r="M35" i="2"/>
  <c r="M36" i="2"/>
  <c r="M37" i="2"/>
  <c r="M38" i="2"/>
  <c r="M39" i="2"/>
  <c r="M40" i="2"/>
  <c r="M41" i="2"/>
  <c r="M42" i="2"/>
  <c r="M43" i="2"/>
  <c r="M24" i="2"/>
  <c r="M23" i="2"/>
  <c r="I44" i="2" l="1"/>
  <c r="J44" i="2" s="1"/>
  <c r="I25" i="2"/>
  <c r="I26" i="2"/>
  <c r="I27" i="2"/>
  <c r="I28" i="2"/>
  <c r="I29" i="2"/>
  <c r="I30" i="2"/>
  <c r="I31" i="2"/>
  <c r="I32" i="2"/>
  <c r="I33" i="2"/>
  <c r="I34" i="2"/>
  <c r="I35" i="2"/>
  <c r="I36" i="2"/>
  <c r="I37" i="2"/>
  <c r="I38" i="2"/>
  <c r="I39" i="2"/>
  <c r="I40" i="2"/>
  <c r="J40" i="2" s="1"/>
  <c r="I41" i="2"/>
  <c r="L41" i="2" s="1"/>
  <c r="I42" i="2"/>
  <c r="J42" i="2" s="1"/>
  <c r="I43" i="2"/>
  <c r="K43" i="2" s="1"/>
  <c r="I24" i="2"/>
  <c r="I23" i="2"/>
  <c r="J38" i="2"/>
  <c r="L39" i="2"/>
  <c r="L43" i="2" l="1"/>
  <c r="K41" i="2"/>
  <c r="K39" i="2"/>
  <c r="L44" i="2"/>
  <c r="N43" i="2"/>
  <c r="J43" i="2"/>
  <c r="L42" i="2"/>
  <c r="N41" i="2"/>
  <c r="J41" i="2"/>
  <c r="L40" i="2"/>
  <c r="N39" i="2"/>
  <c r="J39" i="2"/>
  <c r="L38" i="2"/>
  <c r="K38" i="2"/>
  <c r="K44" i="2"/>
  <c r="K42" i="2"/>
  <c r="K40" i="2"/>
  <c r="N44" i="2"/>
  <c r="N42" i="2"/>
  <c r="N40" i="2"/>
  <c r="N38" i="2"/>
  <c r="E16" i="9" l="1"/>
  <c r="F15" i="2"/>
  <c r="F16" i="2"/>
  <c r="F17" i="2"/>
  <c r="F14" i="2"/>
  <c r="N28" i="2"/>
  <c r="L27" i="2"/>
  <c r="N26" i="2"/>
  <c r="L25" i="2"/>
  <c r="N24" i="2"/>
  <c r="L23" i="2"/>
  <c r="K29" i="2"/>
  <c r="J30" i="2"/>
  <c r="K31" i="2"/>
  <c r="J32" i="2"/>
  <c r="K33" i="2"/>
  <c r="J34" i="2"/>
  <c r="K35" i="2"/>
  <c r="J36" i="2"/>
  <c r="K37" i="2"/>
  <c r="J37" i="2" l="1"/>
  <c r="J33" i="2"/>
  <c r="K32" i="2"/>
  <c r="K36" i="2"/>
  <c r="L30" i="2"/>
  <c r="J29" i="2"/>
  <c r="L32" i="2"/>
  <c r="J31" i="2"/>
  <c r="K30" i="2"/>
  <c r="L34" i="2"/>
  <c r="L36" i="2"/>
  <c r="J35" i="2"/>
  <c r="K34" i="2"/>
  <c r="K24" i="2"/>
  <c r="N37" i="2"/>
  <c r="N35" i="2"/>
  <c r="N33" i="2"/>
  <c r="N31" i="2"/>
  <c r="N29" i="2"/>
  <c r="K26" i="2"/>
  <c r="K28" i="2"/>
  <c r="J23" i="2"/>
  <c r="N23" i="2"/>
  <c r="L24" i="2"/>
  <c r="J25" i="2"/>
  <c r="N25" i="2"/>
  <c r="L26" i="2"/>
  <c r="J27" i="2"/>
  <c r="N27" i="2"/>
  <c r="L28" i="2"/>
  <c r="K23" i="2"/>
  <c r="K25" i="2"/>
  <c r="K27" i="2"/>
  <c r="J24" i="2"/>
  <c r="J26" i="2"/>
  <c r="J28" i="2"/>
  <c r="L37" i="2"/>
  <c r="N36" i="2"/>
  <c r="L35" i="2"/>
  <c r="N34" i="2"/>
  <c r="L33" i="2"/>
  <c r="N32" i="2"/>
  <c r="L31" i="2"/>
  <c r="N30" i="2"/>
  <c r="L29" i="2"/>
  <c r="M24" i="9"/>
  <c r="M25" i="9"/>
  <c r="M26" i="9"/>
  <c r="M27" i="9"/>
  <c r="M28" i="9"/>
  <c r="M29" i="9"/>
  <c r="M30" i="9"/>
  <c r="M31" i="9"/>
  <c r="M32" i="9"/>
  <c r="M33" i="9"/>
  <c r="M34" i="9"/>
  <c r="M35" i="9"/>
  <c r="M36" i="9"/>
  <c r="M37" i="9"/>
  <c r="M38" i="9"/>
  <c r="M39" i="9"/>
  <c r="M40" i="9"/>
  <c r="M41" i="9"/>
  <c r="M42" i="9"/>
  <c r="M23" i="9"/>
  <c r="I24" i="9" l="1"/>
  <c r="N24" i="9" s="1"/>
  <c r="I25" i="9"/>
  <c r="L25" i="9" s="1"/>
  <c r="I26" i="9"/>
  <c r="L26" i="9" s="1"/>
  <c r="I27" i="9"/>
  <c r="K27" i="9" s="1"/>
  <c r="I28" i="9"/>
  <c r="N28" i="9" s="1"/>
  <c r="I29" i="9"/>
  <c r="L29" i="9" s="1"/>
  <c r="I30" i="9"/>
  <c r="L30" i="9" s="1"/>
  <c r="I31" i="9"/>
  <c r="K31" i="9" s="1"/>
  <c r="I32" i="9"/>
  <c r="N32" i="9" s="1"/>
  <c r="I33" i="9"/>
  <c r="L33" i="9" s="1"/>
  <c r="I34" i="9"/>
  <c r="L34" i="9" s="1"/>
  <c r="I35" i="9"/>
  <c r="K35" i="9" s="1"/>
  <c r="I36" i="9"/>
  <c r="N36" i="9" s="1"/>
  <c r="I37" i="9"/>
  <c r="L37" i="9" s="1"/>
  <c r="I38" i="9"/>
  <c r="L38" i="9" s="1"/>
  <c r="I39" i="9"/>
  <c r="K39" i="9" s="1"/>
  <c r="I40" i="9"/>
  <c r="N40" i="9" s="1"/>
  <c r="I41" i="9"/>
  <c r="L41" i="9" s="1"/>
  <c r="I42" i="9"/>
  <c r="L42" i="9" s="1"/>
  <c r="I23" i="9"/>
  <c r="N23" i="9" s="1"/>
  <c r="F24" i="9"/>
  <c r="F25" i="9"/>
  <c r="F26" i="9"/>
  <c r="F27" i="9"/>
  <c r="F28" i="9"/>
  <c r="F29" i="9"/>
  <c r="F30" i="9"/>
  <c r="F31" i="9"/>
  <c r="F32" i="9"/>
  <c r="F33" i="9"/>
  <c r="F34" i="9"/>
  <c r="F35" i="9"/>
  <c r="F36" i="9"/>
  <c r="F37" i="9"/>
  <c r="F38" i="9"/>
  <c r="F39" i="9"/>
  <c r="F40" i="9"/>
  <c r="F41" i="9"/>
  <c r="F42" i="9"/>
  <c r="B24" i="9"/>
  <c r="E24" i="9" s="1"/>
  <c r="B25" i="9"/>
  <c r="E25" i="9" s="1"/>
  <c r="B26" i="9"/>
  <c r="D26" i="9" s="1"/>
  <c r="B27" i="9"/>
  <c r="G27" i="9" s="1"/>
  <c r="B28" i="9"/>
  <c r="E28" i="9" s="1"/>
  <c r="B29" i="9"/>
  <c r="E29" i="9" s="1"/>
  <c r="B30" i="9"/>
  <c r="D30" i="9" s="1"/>
  <c r="B31" i="9"/>
  <c r="G31" i="9" s="1"/>
  <c r="B32" i="9"/>
  <c r="E32" i="9" s="1"/>
  <c r="B33" i="9"/>
  <c r="E33" i="9" s="1"/>
  <c r="B34" i="9"/>
  <c r="D34" i="9" s="1"/>
  <c r="B35" i="9"/>
  <c r="G35" i="9" s="1"/>
  <c r="B36" i="9"/>
  <c r="E36" i="9" s="1"/>
  <c r="B37" i="9"/>
  <c r="E37" i="9" s="1"/>
  <c r="B38" i="9"/>
  <c r="D38" i="9" s="1"/>
  <c r="B39" i="9"/>
  <c r="G39" i="9" s="1"/>
  <c r="B40" i="9"/>
  <c r="E40" i="9" s="1"/>
  <c r="B41" i="9"/>
  <c r="E41" i="9" s="1"/>
  <c r="B42" i="9"/>
  <c r="D42" i="9" s="1"/>
  <c r="F23" i="9"/>
  <c r="B23" i="9"/>
  <c r="F24" i="2"/>
  <c r="F25" i="2"/>
  <c r="F26" i="2"/>
  <c r="F27" i="2"/>
  <c r="F28" i="2"/>
  <c r="F29" i="2"/>
  <c r="F30" i="2"/>
  <c r="F31" i="2"/>
  <c r="F32" i="2"/>
  <c r="F33" i="2"/>
  <c r="F34" i="2"/>
  <c r="F35" i="2"/>
  <c r="F36" i="2"/>
  <c r="F37" i="2"/>
  <c r="F38" i="2"/>
  <c r="F39" i="2"/>
  <c r="F40" i="2"/>
  <c r="F41" i="2"/>
  <c r="F42" i="2"/>
  <c r="B24" i="2"/>
  <c r="D24" i="2" s="1"/>
  <c r="B25" i="2"/>
  <c r="E25" i="2" s="1"/>
  <c r="B26" i="2"/>
  <c r="C26" i="2" s="1"/>
  <c r="B27" i="2"/>
  <c r="G27" i="2" s="1"/>
  <c r="B28" i="2"/>
  <c r="D28" i="2" s="1"/>
  <c r="B29" i="2"/>
  <c r="E29" i="2" s="1"/>
  <c r="B30" i="2"/>
  <c r="G30" i="2" s="1"/>
  <c r="B31" i="2"/>
  <c r="G31" i="2" s="1"/>
  <c r="B32" i="2"/>
  <c r="D32" i="2" s="1"/>
  <c r="B33" i="2"/>
  <c r="E33" i="2" s="1"/>
  <c r="B34" i="2"/>
  <c r="E34" i="2" s="1"/>
  <c r="B35" i="2"/>
  <c r="G35" i="2" s="1"/>
  <c r="B36" i="2"/>
  <c r="D36" i="2" s="1"/>
  <c r="B37" i="2"/>
  <c r="E37" i="2" s="1"/>
  <c r="B38" i="2"/>
  <c r="C38" i="2" s="1"/>
  <c r="B39" i="2"/>
  <c r="G39" i="2" s="1"/>
  <c r="B40" i="2"/>
  <c r="D40" i="2" s="1"/>
  <c r="B41" i="2"/>
  <c r="E41" i="2" s="1"/>
  <c r="B42" i="2"/>
  <c r="D42" i="2" s="1"/>
  <c r="F23" i="2"/>
  <c r="G23" i="9" l="1"/>
  <c r="C23" i="9"/>
  <c r="E23" i="9"/>
  <c r="C27" i="9"/>
  <c r="J30" i="9"/>
  <c r="J29" i="9"/>
  <c r="D23" i="9"/>
  <c r="N38" i="9"/>
  <c r="E35" i="9"/>
  <c r="N30" i="9"/>
  <c r="C33" i="9"/>
  <c r="E27" i="9"/>
  <c r="G33" i="9"/>
  <c r="K24" i="9"/>
  <c r="C35" i="9"/>
  <c r="C29" i="9"/>
  <c r="G29" i="9"/>
  <c r="L24" i="9"/>
  <c r="D38" i="2"/>
  <c r="G29" i="2"/>
  <c r="J38" i="9"/>
  <c r="N34" i="9"/>
  <c r="J34" i="9"/>
  <c r="J26" i="9"/>
  <c r="N26" i="9"/>
  <c r="K25" i="9"/>
  <c r="J25" i="9"/>
  <c r="G28" i="9"/>
  <c r="C28" i="9"/>
  <c r="J42" i="9"/>
  <c r="N42" i="9"/>
  <c r="J41" i="9"/>
  <c r="K41" i="9"/>
  <c r="N41" i="9"/>
  <c r="K40" i="9"/>
  <c r="L40" i="9"/>
  <c r="N37" i="9"/>
  <c r="K37" i="9"/>
  <c r="J37" i="9"/>
  <c r="K33" i="9"/>
  <c r="N33" i="9"/>
  <c r="J33" i="9"/>
  <c r="L28" i="9"/>
  <c r="K28" i="9"/>
  <c r="N25" i="9"/>
  <c r="G32" i="9"/>
  <c r="C32" i="9"/>
  <c r="D32" i="9"/>
  <c r="D28" i="9"/>
  <c r="E39" i="2"/>
  <c r="E26" i="2"/>
  <c r="G26" i="2"/>
  <c r="D26" i="2"/>
  <c r="D31" i="9"/>
  <c r="C31" i="9"/>
  <c r="E31" i="9"/>
  <c r="C41" i="9"/>
  <c r="G41" i="9"/>
  <c r="C40" i="9"/>
  <c r="D40" i="9"/>
  <c r="G40" i="9"/>
  <c r="K32" i="9"/>
  <c r="L32" i="9"/>
  <c r="D24" i="9"/>
  <c r="G24" i="9"/>
  <c r="C24" i="9"/>
  <c r="K36" i="9"/>
  <c r="L36" i="9"/>
  <c r="E39" i="9"/>
  <c r="D39" i="9"/>
  <c r="C39" i="9"/>
  <c r="C37" i="9"/>
  <c r="G37" i="9"/>
  <c r="C36" i="9"/>
  <c r="G36" i="9"/>
  <c r="D36" i="9"/>
  <c r="D35" i="9"/>
  <c r="C25" i="9"/>
  <c r="G25" i="9"/>
  <c r="N29" i="9"/>
  <c r="K29" i="9"/>
  <c r="D27" i="9"/>
  <c r="E35" i="2"/>
  <c r="C41" i="2"/>
  <c r="G41" i="2"/>
  <c r="D41" i="2"/>
  <c r="G42" i="2"/>
  <c r="C42" i="2"/>
  <c r="E42" i="2"/>
  <c r="E38" i="2"/>
  <c r="G38" i="2"/>
  <c r="D37" i="2"/>
  <c r="G37" i="2"/>
  <c r="C37" i="2"/>
  <c r="G34" i="2"/>
  <c r="C34" i="2"/>
  <c r="D34" i="2"/>
  <c r="C33" i="2"/>
  <c r="G33" i="2"/>
  <c r="D33" i="2"/>
  <c r="E31" i="2"/>
  <c r="D25" i="2"/>
  <c r="C25" i="2"/>
  <c r="G25" i="2"/>
  <c r="D29" i="2"/>
  <c r="C29" i="2"/>
  <c r="E30" i="2"/>
  <c r="C30" i="2"/>
  <c r="D30" i="2"/>
  <c r="E27" i="2"/>
  <c r="E38" i="9"/>
  <c r="L31" i="9"/>
  <c r="C42" i="9"/>
  <c r="C38" i="9"/>
  <c r="C34" i="9"/>
  <c r="C30" i="9"/>
  <c r="C26" i="9"/>
  <c r="D41" i="9"/>
  <c r="D37" i="9"/>
  <c r="D33" i="9"/>
  <c r="D29" i="9"/>
  <c r="D25" i="9"/>
  <c r="G42" i="9"/>
  <c r="G38" i="9"/>
  <c r="G34" i="9"/>
  <c r="G30" i="9"/>
  <c r="G26" i="9"/>
  <c r="J23" i="9"/>
  <c r="J39" i="9"/>
  <c r="J35" i="9"/>
  <c r="J31" i="9"/>
  <c r="J27" i="9"/>
  <c r="K42" i="9"/>
  <c r="K38" i="9"/>
  <c r="K34" i="9"/>
  <c r="K30" i="9"/>
  <c r="K26" i="9"/>
  <c r="N39" i="9"/>
  <c r="N35" i="9"/>
  <c r="N31" i="9"/>
  <c r="N27" i="9"/>
  <c r="E42" i="9"/>
  <c r="E34" i="9"/>
  <c r="E30" i="9"/>
  <c r="E26" i="9"/>
  <c r="L39" i="9"/>
  <c r="L35" i="9"/>
  <c r="L27" i="9"/>
  <c r="J40" i="9"/>
  <c r="J36" i="9"/>
  <c r="J32" i="9"/>
  <c r="J28" i="9"/>
  <c r="J24" i="9"/>
  <c r="G40" i="2"/>
  <c r="G32" i="2"/>
  <c r="G24" i="2"/>
  <c r="D39" i="2"/>
  <c r="D35" i="2"/>
  <c r="D31" i="2"/>
  <c r="D27" i="2"/>
  <c r="E40" i="2"/>
  <c r="E36" i="2"/>
  <c r="E32" i="2"/>
  <c r="E28" i="2"/>
  <c r="E24" i="2"/>
  <c r="C40" i="2"/>
  <c r="C36" i="2"/>
  <c r="C32" i="2"/>
  <c r="C28" i="2"/>
  <c r="C24" i="2"/>
  <c r="G36" i="2"/>
  <c r="G28" i="2"/>
  <c r="C39" i="2"/>
  <c r="C35" i="2"/>
  <c r="C31" i="2"/>
  <c r="C27" i="2"/>
  <c r="K23" i="9"/>
  <c r="L23" i="9"/>
  <c r="B23" i="2" l="1"/>
  <c r="C23" i="2" s="1"/>
  <c r="E23" i="2" l="1"/>
  <c r="D23" i="2"/>
  <c r="G23" i="2"/>
  <c r="M44" i="1"/>
  <c r="M45" i="1"/>
  <c r="M46" i="1"/>
  <c r="M47" i="1"/>
  <c r="M48" i="1"/>
  <c r="M43" i="1"/>
  <c r="C44" i="1"/>
  <c r="S47" i="1" l="1"/>
  <c r="O47" i="1"/>
  <c r="P47" i="1"/>
  <c r="Q47" i="1"/>
  <c r="R47" i="1"/>
  <c r="P45" i="1"/>
  <c r="Q45" i="1"/>
  <c r="R45" i="1"/>
  <c r="S45" i="1"/>
  <c r="O45" i="1"/>
  <c r="O44" i="1"/>
  <c r="P44" i="1"/>
  <c r="R44" i="1"/>
  <c r="Q44" i="1"/>
  <c r="S44" i="1"/>
  <c r="S46" i="1"/>
  <c r="O46" i="1"/>
  <c r="Q46" i="1"/>
  <c r="P46" i="1"/>
  <c r="R46" i="1"/>
  <c r="Q48" i="1"/>
  <c r="R48" i="1"/>
  <c r="S48" i="1"/>
  <c r="O48" i="1"/>
  <c r="P48" i="1"/>
  <c r="F44" i="1"/>
  <c r="G44" i="1"/>
  <c r="I44" i="1"/>
  <c r="H44" i="1"/>
  <c r="R43" i="1"/>
  <c r="S43" i="1"/>
  <c r="O43" i="1"/>
  <c r="P43" i="1"/>
  <c r="Q43" i="1"/>
  <c r="E44" i="1"/>
  <c r="M42" i="1"/>
  <c r="M41" i="1"/>
  <c r="C49" i="1"/>
  <c r="M38" i="1"/>
  <c r="M39" i="1"/>
  <c r="M40" i="1"/>
  <c r="M37" i="1"/>
  <c r="C47" i="1"/>
  <c r="M36" i="1"/>
  <c r="M35" i="1"/>
  <c r="C41" i="1"/>
  <c r="M30" i="1"/>
  <c r="M31" i="1"/>
  <c r="M32" i="1"/>
  <c r="M33" i="1"/>
  <c r="M34" i="1"/>
  <c r="M29" i="1"/>
  <c r="M24" i="1"/>
  <c r="M25" i="1"/>
  <c r="M26" i="1"/>
  <c r="M27" i="1"/>
  <c r="M28" i="1"/>
  <c r="M23" i="1"/>
  <c r="C29" i="1"/>
  <c r="M22" i="1"/>
  <c r="M21" i="1"/>
  <c r="C27" i="1"/>
  <c r="M20" i="1"/>
  <c r="M19" i="1"/>
  <c r="M18" i="1"/>
  <c r="M17" i="1"/>
  <c r="M16" i="1"/>
  <c r="M15" i="1"/>
  <c r="C50" i="1"/>
  <c r="C46" i="1"/>
  <c r="C48" i="1"/>
  <c r="C45" i="1"/>
  <c r="C43" i="1"/>
  <c r="C42" i="1"/>
  <c r="C36" i="1"/>
  <c r="C37" i="1"/>
  <c r="C38" i="1"/>
  <c r="C39" i="1"/>
  <c r="C40" i="1"/>
  <c r="C35" i="1"/>
  <c r="C30" i="1"/>
  <c r="C31" i="1"/>
  <c r="C32" i="1"/>
  <c r="C33" i="1"/>
  <c r="C34" i="1"/>
  <c r="C28" i="1"/>
  <c r="C26" i="1"/>
  <c r="C25" i="1"/>
  <c r="C24" i="1"/>
  <c r="C23" i="1"/>
  <c r="C22" i="1"/>
  <c r="C21" i="1"/>
  <c r="C20" i="1"/>
  <c r="C19" i="1"/>
  <c r="C18" i="1"/>
  <c r="C17" i="1"/>
  <c r="C16" i="1"/>
  <c r="C15" i="1"/>
  <c r="E15" i="9"/>
  <c r="E17" i="9"/>
  <c r="E14" i="9"/>
  <c r="G45" i="1" l="1"/>
  <c r="I45" i="1"/>
  <c r="H45" i="1"/>
  <c r="F45" i="1"/>
  <c r="F18" i="1"/>
  <c r="G18" i="1"/>
  <c r="H18" i="1"/>
  <c r="I18" i="1"/>
  <c r="F40" i="1"/>
  <c r="H40" i="1"/>
  <c r="G40" i="1"/>
  <c r="I40" i="1"/>
  <c r="F48" i="1"/>
  <c r="G48" i="1"/>
  <c r="I48" i="1"/>
  <c r="H48" i="1"/>
  <c r="O20" i="1"/>
  <c r="R20" i="1"/>
  <c r="P20" i="1"/>
  <c r="Q20" i="1"/>
  <c r="S20" i="1"/>
  <c r="O26" i="1"/>
  <c r="P26" i="1"/>
  <c r="Q26" i="1"/>
  <c r="R26" i="1"/>
  <c r="S26" i="1"/>
  <c r="S30" i="1"/>
  <c r="P30" i="1"/>
  <c r="O30" i="1"/>
  <c r="Q30" i="1"/>
  <c r="R30" i="1"/>
  <c r="S38" i="1"/>
  <c r="P38" i="1"/>
  <c r="O38" i="1"/>
  <c r="Q38" i="1"/>
  <c r="R38" i="1"/>
  <c r="G35" i="1"/>
  <c r="H35" i="1"/>
  <c r="I35" i="1"/>
  <c r="F35" i="1"/>
  <c r="F26" i="1"/>
  <c r="H26" i="1"/>
  <c r="G26" i="1"/>
  <c r="I26" i="1"/>
  <c r="G19" i="1"/>
  <c r="H19" i="1"/>
  <c r="I19" i="1"/>
  <c r="F19" i="1"/>
  <c r="H28" i="1"/>
  <c r="F28" i="1"/>
  <c r="G28" i="1"/>
  <c r="I28" i="1"/>
  <c r="G39" i="1"/>
  <c r="H39" i="1"/>
  <c r="I39" i="1"/>
  <c r="F39" i="1"/>
  <c r="F46" i="1"/>
  <c r="G46" i="1"/>
  <c r="H46" i="1"/>
  <c r="I46" i="1"/>
  <c r="G27" i="1"/>
  <c r="H27" i="1"/>
  <c r="I27" i="1"/>
  <c r="F27" i="1"/>
  <c r="O25" i="1"/>
  <c r="Q25" i="1"/>
  <c r="P25" i="1"/>
  <c r="R25" i="1"/>
  <c r="S25" i="1"/>
  <c r="G41" i="1"/>
  <c r="H41" i="1"/>
  <c r="I41" i="1"/>
  <c r="F41" i="1"/>
  <c r="G49" i="1"/>
  <c r="I49" i="1"/>
  <c r="H49" i="1"/>
  <c r="F49" i="1"/>
  <c r="G25" i="1"/>
  <c r="H25" i="1"/>
  <c r="I25" i="1"/>
  <c r="F25" i="1"/>
  <c r="O31" i="1"/>
  <c r="P31" i="1"/>
  <c r="Q31" i="1"/>
  <c r="R31" i="1"/>
  <c r="S31" i="1"/>
  <c r="H20" i="1"/>
  <c r="F20" i="1"/>
  <c r="G20" i="1"/>
  <c r="I20" i="1"/>
  <c r="H34" i="1"/>
  <c r="F34" i="1"/>
  <c r="G34" i="1"/>
  <c r="I34" i="1"/>
  <c r="H38" i="1"/>
  <c r="F38" i="1"/>
  <c r="G38" i="1"/>
  <c r="I38" i="1"/>
  <c r="F50" i="1"/>
  <c r="H50" i="1"/>
  <c r="G50" i="1"/>
  <c r="I50" i="1"/>
  <c r="P21" i="1"/>
  <c r="Q21" i="1"/>
  <c r="R21" i="1"/>
  <c r="S21" i="1"/>
  <c r="O21" i="1"/>
  <c r="Q24" i="1"/>
  <c r="R24" i="1"/>
  <c r="S24" i="1"/>
  <c r="O24" i="1"/>
  <c r="P24" i="1"/>
  <c r="R35" i="1"/>
  <c r="S35" i="1"/>
  <c r="O35" i="1"/>
  <c r="P35" i="1"/>
  <c r="Q35" i="1"/>
  <c r="O41" i="1"/>
  <c r="P41" i="1"/>
  <c r="R41" i="1"/>
  <c r="S41" i="1"/>
  <c r="Q41" i="1"/>
  <c r="R27" i="1"/>
  <c r="S27" i="1"/>
  <c r="O27" i="1"/>
  <c r="P27" i="1"/>
  <c r="Q27" i="1"/>
  <c r="P29" i="1"/>
  <c r="Q29" i="1"/>
  <c r="R29" i="1"/>
  <c r="S29" i="1"/>
  <c r="O29" i="1"/>
  <c r="R36" i="1"/>
  <c r="O36" i="1"/>
  <c r="P36" i="1"/>
  <c r="Q36" i="1"/>
  <c r="S36" i="1"/>
  <c r="O42" i="1"/>
  <c r="P42" i="1"/>
  <c r="Q42" i="1"/>
  <c r="R42" i="1"/>
  <c r="S42" i="1"/>
  <c r="R19" i="1"/>
  <c r="S19" i="1"/>
  <c r="O19" i="1"/>
  <c r="P19" i="1"/>
  <c r="Q19" i="1"/>
  <c r="G33" i="1"/>
  <c r="H33" i="1"/>
  <c r="I33" i="1"/>
  <c r="F33" i="1"/>
  <c r="S15" i="1"/>
  <c r="O15" i="1"/>
  <c r="P15" i="1"/>
  <c r="Q15" i="1"/>
  <c r="R15" i="1"/>
  <c r="H22" i="1"/>
  <c r="F22" i="1"/>
  <c r="G22" i="1"/>
  <c r="I22" i="1"/>
  <c r="F36" i="1"/>
  <c r="G36" i="1"/>
  <c r="I36" i="1"/>
  <c r="H36" i="1"/>
  <c r="Q16" i="1"/>
  <c r="R16" i="1"/>
  <c r="S16" i="1"/>
  <c r="O16" i="1"/>
  <c r="P16" i="1"/>
  <c r="G29" i="1"/>
  <c r="H29" i="1"/>
  <c r="I29" i="1"/>
  <c r="F29" i="1"/>
  <c r="O34" i="1"/>
  <c r="P34" i="1"/>
  <c r="Q34" i="1"/>
  <c r="R34" i="1"/>
  <c r="S34" i="1"/>
  <c r="G47" i="1"/>
  <c r="H47" i="1"/>
  <c r="I47" i="1"/>
  <c r="F47" i="1"/>
  <c r="G17" i="1"/>
  <c r="H17" i="1"/>
  <c r="I17" i="1"/>
  <c r="F17" i="1"/>
  <c r="O39" i="1"/>
  <c r="P39" i="1"/>
  <c r="S39" i="1"/>
  <c r="Q39" i="1"/>
  <c r="R39" i="1"/>
  <c r="G21" i="1"/>
  <c r="H21" i="1"/>
  <c r="I21" i="1"/>
  <c r="F21" i="1"/>
  <c r="G37" i="1"/>
  <c r="H37" i="1"/>
  <c r="I37" i="1"/>
  <c r="F37" i="1"/>
  <c r="S22" i="1"/>
  <c r="O22" i="1"/>
  <c r="Q22" i="1"/>
  <c r="R22" i="1"/>
  <c r="P22" i="1"/>
  <c r="F32" i="1"/>
  <c r="G32" i="1"/>
  <c r="H32" i="1"/>
  <c r="I32" i="1"/>
  <c r="G15" i="1"/>
  <c r="H15" i="1"/>
  <c r="I15" i="1"/>
  <c r="F15" i="1"/>
  <c r="G23" i="1"/>
  <c r="H23" i="1"/>
  <c r="I23" i="1"/>
  <c r="F23" i="1"/>
  <c r="G31" i="1"/>
  <c r="H31" i="1"/>
  <c r="I31" i="1"/>
  <c r="F31" i="1"/>
  <c r="H42" i="1"/>
  <c r="F42" i="1"/>
  <c r="G42" i="1"/>
  <c r="I42" i="1"/>
  <c r="O17" i="1"/>
  <c r="Q17" i="1"/>
  <c r="P17" i="1"/>
  <c r="R17" i="1"/>
  <c r="S17" i="1"/>
  <c r="O23" i="1"/>
  <c r="S23" i="1"/>
  <c r="P23" i="1"/>
  <c r="Q23" i="1"/>
  <c r="R23" i="1"/>
  <c r="Q33" i="1"/>
  <c r="O33" i="1"/>
  <c r="P33" i="1"/>
  <c r="R33" i="1"/>
  <c r="S33" i="1"/>
  <c r="P37" i="1"/>
  <c r="Q37" i="1"/>
  <c r="R37" i="1"/>
  <c r="S37" i="1"/>
  <c r="O37" i="1"/>
  <c r="H16" i="1"/>
  <c r="F16" i="1"/>
  <c r="G16" i="1"/>
  <c r="I16" i="1"/>
  <c r="F24" i="1"/>
  <c r="G24" i="1"/>
  <c r="I24" i="1"/>
  <c r="H24" i="1"/>
  <c r="F30" i="1"/>
  <c r="G30" i="1"/>
  <c r="I30" i="1"/>
  <c r="H30" i="1"/>
  <c r="G43" i="1"/>
  <c r="H43" i="1"/>
  <c r="I43" i="1"/>
  <c r="F43" i="1"/>
  <c r="O18" i="1"/>
  <c r="P18" i="1"/>
  <c r="Q18" i="1"/>
  <c r="R18" i="1"/>
  <c r="S18" i="1"/>
  <c r="R28" i="1"/>
  <c r="O28" i="1"/>
  <c r="P28" i="1"/>
  <c r="Q28" i="1"/>
  <c r="S28" i="1"/>
  <c r="Q32" i="1"/>
  <c r="R32" i="1"/>
  <c r="S32" i="1"/>
  <c r="O32" i="1"/>
  <c r="P32" i="1"/>
  <c r="Q40" i="1"/>
  <c r="R40" i="1"/>
  <c r="S40" i="1"/>
  <c r="O40" i="1"/>
  <c r="P40" i="1"/>
  <c r="E17" i="1"/>
  <c r="E33" i="1"/>
  <c r="E37" i="1"/>
  <c r="E18" i="1"/>
  <c r="E22" i="1"/>
  <c r="E26" i="1"/>
  <c r="E32" i="1"/>
  <c r="E40" i="1"/>
  <c r="E36" i="1"/>
  <c r="E48" i="1"/>
  <c r="E29" i="1"/>
  <c r="E47" i="1"/>
  <c r="E21" i="1"/>
  <c r="E35" i="1"/>
  <c r="E15" i="1"/>
  <c r="E28" i="1"/>
  <c r="E39" i="1"/>
  <c r="E46" i="1"/>
  <c r="E27" i="1"/>
  <c r="E41" i="1"/>
  <c r="E49" i="1"/>
  <c r="E25" i="1"/>
  <c r="E45" i="1"/>
  <c r="E19" i="1"/>
  <c r="E23" i="1"/>
  <c r="E31" i="1"/>
  <c r="E42" i="1"/>
  <c r="E16" i="1"/>
  <c r="E20" i="1"/>
  <c r="E24" i="1"/>
  <c r="E34" i="1"/>
  <c r="E30" i="1"/>
  <c r="E38" i="1"/>
  <c r="E43" i="1"/>
  <c r="E50" i="1"/>
  <c r="C9" i="1"/>
  <c r="G9" i="1" l="1"/>
  <c r="H9" i="1"/>
  <c r="I9" i="1"/>
  <c r="F9" i="1"/>
  <c r="E9" i="1"/>
  <c r="M14" i="1"/>
  <c r="M13" i="1"/>
  <c r="M12" i="1"/>
  <c r="M11" i="1"/>
  <c r="M10" i="1"/>
  <c r="M9" i="1"/>
  <c r="C10" i="1"/>
  <c r="C11" i="1"/>
  <c r="C12" i="1"/>
  <c r="C13" i="1"/>
  <c r="C14" i="1"/>
  <c r="P13" i="1" l="1"/>
  <c r="Q13" i="1"/>
  <c r="R13" i="1"/>
  <c r="S13" i="1"/>
  <c r="O13" i="1"/>
  <c r="F12" i="1"/>
  <c r="G12" i="1"/>
  <c r="I12" i="1"/>
  <c r="H12" i="1"/>
  <c r="G13" i="1"/>
  <c r="H13" i="1"/>
  <c r="I13" i="1"/>
  <c r="F13" i="1"/>
  <c r="O12" i="1"/>
  <c r="P12" i="1"/>
  <c r="R12" i="1"/>
  <c r="Q12" i="1"/>
  <c r="S12" i="1"/>
  <c r="S14" i="1"/>
  <c r="P14" i="1"/>
  <c r="O14" i="1"/>
  <c r="Q14" i="1"/>
  <c r="R14" i="1"/>
  <c r="F14" i="1"/>
  <c r="H14" i="1"/>
  <c r="G14" i="1"/>
  <c r="I14" i="1"/>
  <c r="G11" i="1"/>
  <c r="H11" i="1"/>
  <c r="I11" i="1"/>
  <c r="F11" i="1"/>
  <c r="H10" i="1"/>
  <c r="F10" i="1"/>
  <c r="G10" i="1"/>
  <c r="I10" i="1"/>
  <c r="O10" i="1"/>
  <c r="P10" i="1"/>
  <c r="Q10" i="1"/>
  <c r="R10" i="1"/>
  <c r="S10" i="1"/>
  <c r="R11" i="1"/>
  <c r="S11" i="1"/>
  <c r="O11" i="1"/>
  <c r="P11" i="1"/>
  <c r="Q11" i="1"/>
  <c r="Q9" i="1"/>
  <c r="R9" i="1"/>
  <c r="O9" i="1"/>
  <c r="S9" i="1"/>
  <c r="P9" i="1"/>
  <c r="E12" i="1"/>
  <c r="E11" i="1"/>
  <c r="E10" i="1"/>
  <c r="E13" i="1"/>
  <c r="E14" i="1"/>
</calcChain>
</file>

<file path=xl/sharedStrings.xml><?xml version="1.0" encoding="utf-8"?>
<sst xmlns="http://schemas.openxmlformats.org/spreadsheetml/2006/main" count="459" uniqueCount="122">
  <si>
    <t>ナンバー</t>
  </si>
  <si>
    <t>ナンバー</t>
    <phoneticPr fontId="1"/>
  </si>
  <si>
    <t>出場競技</t>
    <rPh sb="0" eb="2">
      <t>シュツジョウ</t>
    </rPh>
    <rPh sb="2" eb="4">
      <t>キョウギ</t>
    </rPh>
    <phoneticPr fontId="1"/>
  </si>
  <si>
    <t>申請記録</t>
    <rPh sb="0" eb="2">
      <t>シンセイ</t>
    </rPh>
    <rPh sb="2" eb="4">
      <t>キロク</t>
    </rPh>
    <phoneticPr fontId="1"/>
  </si>
  <si>
    <t>共通110mH</t>
    <rPh sb="0" eb="2">
      <t>キョウツウ</t>
    </rPh>
    <phoneticPr fontId="1"/>
  </si>
  <si>
    <t>共通3000m</t>
    <rPh sb="0" eb="2">
      <t>キョウツウ</t>
    </rPh>
    <phoneticPr fontId="1"/>
  </si>
  <si>
    <t>共通1500m</t>
    <rPh sb="0" eb="2">
      <t>キョウツウ</t>
    </rPh>
    <phoneticPr fontId="1"/>
  </si>
  <si>
    <t>1年1500m</t>
    <rPh sb="1" eb="2">
      <t>ネン</t>
    </rPh>
    <phoneticPr fontId="1"/>
  </si>
  <si>
    <t>共通800m</t>
    <rPh sb="0" eb="2">
      <t>キョウツウ</t>
    </rPh>
    <phoneticPr fontId="1"/>
  </si>
  <si>
    <t>共通400m</t>
    <rPh sb="0" eb="2">
      <t>キョウツウ</t>
    </rPh>
    <phoneticPr fontId="1"/>
  </si>
  <si>
    <t>共通200m</t>
    <rPh sb="0" eb="2">
      <t>キョウツウ</t>
    </rPh>
    <phoneticPr fontId="1"/>
  </si>
  <si>
    <t>3年100m</t>
    <rPh sb="1" eb="2">
      <t>ネン</t>
    </rPh>
    <phoneticPr fontId="1"/>
  </si>
  <si>
    <t>2年100m</t>
    <rPh sb="1" eb="2">
      <t>ネン</t>
    </rPh>
    <phoneticPr fontId="1"/>
  </si>
  <si>
    <t>1年100m</t>
    <rPh sb="1" eb="2">
      <t>ネン</t>
    </rPh>
    <phoneticPr fontId="1"/>
  </si>
  <si>
    <t>共通4×100mＲ</t>
    <rPh sb="0" eb="2">
      <t>キョウツウ</t>
    </rPh>
    <phoneticPr fontId="1"/>
  </si>
  <si>
    <t>共通走高跳</t>
    <rPh sb="0" eb="2">
      <t>キョウツウ</t>
    </rPh>
    <rPh sb="2" eb="3">
      <t>ハシ</t>
    </rPh>
    <rPh sb="3" eb="5">
      <t>タカト</t>
    </rPh>
    <phoneticPr fontId="1"/>
  </si>
  <si>
    <t>共通棒高跳</t>
    <rPh sb="0" eb="2">
      <t>キョウツウ</t>
    </rPh>
    <rPh sb="2" eb="5">
      <t>ボウタカト</t>
    </rPh>
    <phoneticPr fontId="1"/>
  </si>
  <si>
    <t>1年走幅跳</t>
    <rPh sb="1" eb="2">
      <t>ネン</t>
    </rPh>
    <rPh sb="2" eb="3">
      <t>ソウ</t>
    </rPh>
    <rPh sb="3" eb="5">
      <t>ハバトビ</t>
    </rPh>
    <phoneticPr fontId="1"/>
  </si>
  <si>
    <t>共通砲丸投</t>
    <rPh sb="0" eb="2">
      <t>キョウツウ</t>
    </rPh>
    <rPh sb="2" eb="5">
      <t>ホウガンナ</t>
    </rPh>
    <phoneticPr fontId="1"/>
  </si>
  <si>
    <t>共通100mH</t>
    <rPh sb="0" eb="2">
      <t>キョウツウ</t>
    </rPh>
    <phoneticPr fontId="1"/>
  </si>
  <si>
    <t>男子種目</t>
    <rPh sb="0" eb="1">
      <t>オトコ</t>
    </rPh>
    <rPh sb="1" eb="2">
      <t>コ</t>
    </rPh>
    <rPh sb="2" eb="3">
      <t>タネ</t>
    </rPh>
    <rPh sb="3" eb="4">
      <t>メ</t>
    </rPh>
    <phoneticPr fontId="1"/>
  </si>
  <si>
    <t>女子種目</t>
    <rPh sb="0" eb="1">
      <t>オンナ</t>
    </rPh>
    <rPh sb="1" eb="2">
      <t>コ</t>
    </rPh>
    <rPh sb="2" eb="3">
      <t>タネ</t>
    </rPh>
    <rPh sb="3" eb="4">
      <t>メ</t>
    </rPh>
    <phoneticPr fontId="1"/>
  </si>
  <si>
    <t>左の種目に合わせてナンバーを入力すると自動で出場競技は表示されます。データとりまとめに必要なセルなので何も入力したり削除したりしないでください。</t>
    <rPh sb="43" eb="45">
      <t>ヒツヨウ</t>
    </rPh>
    <rPh sb="51" eb="52">
      <t>ナニ</t>
    </rPh>
    <rPh sb="53" eb="55">
      <t>ニュウリョク</t>
    </rPh>
    <rPh sb="58" eb="60">
      <t>サクジョ</t>
    </rPh>
    <phoneticPr fontId="1"/>
  </si>
  <si>
    <t>健康診断の結果、異常のないことを認め、申し込みます。</t>
    <rPh sb="0" eb="2">
      <t>ケンコウ</t>
    </rPh>
    <rPh sb="2" eb="4">
      <t>シンダン</t>
    </rPh>
    <rPh sb="5" eb="7">
      <t>ケッカ</t>
    </rPh>
    <rPh sb="8" eb="10">
      <t>イジョウ</t>
    </rPh>
    <rPh sb="16" eb="17">
      <t>ミト</t>
    </rPh>
    <rPh sb="19" eb="20">
      <t>モウ</t>
    </rPh>
    <rPh sb="21" eb="22">
      <t>コ</t>
    </rPh>
    <phoneticPr fontId="1"/>
  </si>
  <si>
    <t>支部</t>
    <rPh sb="0" eb="2">
      <t>シブ</t>
    </rPh>
    <phoneticPr fontId="1"/>
  </si>
  <si>
    <t>千　葉</t>
    <rPh sb="0" eb="1">
      <t>セン</t>
    </rPh>
    <rPh sb="2" eb="3">
      <t>ハ</t>
    </rPh>
    <phoneticPr fontId="1"/>
  </si>
  <si>
    <t>平成</t>
    <rPh sb="0" eb="2">
      <t>ヘイセイ</t>
    </rPh>
    <phoneticPr fontId="1"/>
  </si>
  <si>
    <t>年</t>
    <rPh sb="0" eb="1">
      <t>ネン</t>
    </rPh>
    <phoneticPr fontId="1"/>
  </si>
  <si>
    <t>日</t>
    <rPh sb="0" eb="1">
      <t>ニチ</t>
    </rPh>
    <phoneticPr fontId="1"/>
  </si>
  <si>
    <t>月</t>
    <rPh sb="0" eb="1">
      <t>ガツ</t>
    </rPh>
    <phoneticPr fontId="1"/>
  </si>
  <si>
    <t>中学校</t>
    <rPh sb="0" eb="3">
      <t>チュウガッコウ</t>
    </rPh>
    <phoneticPr fontId="1"/>
  </si>
  <si>
    <t>登録団体名</t>
    <rPh sb="0" eb="2">
      <t>トウロク</t>
    </rPh>
    <rPh sb="2" eb="4">
      <t>ダンタイ</t>
    </rPh>
    <rPh sb="4" eb="5">
      <t>メイ</t>
    </rPh>
    <phoneticPr fontId="1"/>
  </si>
  <si>
    <t>所属長</t>
    <rPh sb="0" eb="3">
      <t>ショゾクチョウ</t>
    </rPh>
    <phoneticPr fontId="1"/>
  </si>
  <si>
    <t>氏　名</t>
    <rPh sb="0" eb="1">
      <t>シ</t>
    </rPh>
    <rPh sb="2" eb="3">
      <t>メイ</t>
    </rPh>
    <phoneticPr fontId="1"/>
  </si>
  <si>
    <t>印</t>
    <rPh sb="0" eb="1">
      <t>イン</t>
    </rPh>
    <phoneticPr fontId="1"/>
  </si>
  <si>
    <t>職印</t>
    <rPh sb="0" eb="1">
      <t>ショク</t>
    </rPh>
    <rPh sb="1" eb="2">
      <t>イン</t>
    </rPh>
    <phoneticPr fontId="1"/>
  </si>
  <si>
    <t>記載責任者</t>
    <rPh sb="0" eb="2">
      <t>キサイ</t>
    </rPh>
    <rPh sb="2" eb="5">
      <t>セキニンシャ</t>
    </rPh>
    <phoneticPr fontId="1"/>
  </si>
  <si>
    <t>連絡先</t>
    <rPh sb="0" eb="3">
      <t>レンラクサキ</t>
    </rPh>
    <phoneticPr fontId="1"/>
  </si>
  <si>
    <t>※データ取りまとめの際緊急の連絡をする場合があります。</t>
  </si>
  <si>
    <t>なるべく携帯電話でお願いします。</t>
    <rPh sb="4" eb="6">
      <t>ケイタイ</t>
    </rPh>
    <rPh sb="6" eb="8">
      <t>デンワ</t>
    </rPh>
    <rPh sb="10" eb="11">
      <t>ネガ</t>
    </rPh>
    <phoneticPr fontId="1"/>
  </si>
  <si>
    <t>競技役員</t>
    <rPh sb="0" eb="2">
      <t>キョウギ</t>
    </rPh>
    <rPh sb="2" eb="4">
      <t>ヤクイン</t>
    </rPh>
    <phoneticPr fontId="1"/>
  </si>
  <si>
    <t>氏　名　①</t>
    <rPh sb="0" eb="1">
      <t>シ</t>
    </rPh>
    <rPh sb="2" eb="3">
      <t>メイ</t>
    </rPh>
    <phoneticPr fontId="1"/>
  </si>
  <si>
    <t>氏　名　②</t>
    <rPh sb="0" eb="1">
      <t>シ</t>
    </rPh>
    <rPh sb="2" eb="3">
      <t>メイ</t>
    </rPh>
    <phoneticPr fontId="1"/>
  </si>
  <si>
    <t>氏　名　③</t>
    <rPh sb="0" eb="1">
      <t>シ</t>
    </rPh>
    <rPh sb="2" eb="3">
      <t>メイ</t>
    </rPh>
    <phoneticPr fontId="1"/>
  </si>
  <si>
    <t>参加数</t>
    <rPh sb="0" eb="3">
      <t>サンカスウ</t>
    </rPh>
    <phoneticPr fontId="1"/>
  </si>
  <si>
    <t>男子</t>
    <rPh sb="0" eb="2">
      <t>ダンシ</t>
    </rPh>
    <phoneticPr fontId="1"/>
  </si>
  <si>
    <t>女子</t>
    <rPh sb="0" eb="2">
      <t>ジョシ</t>
    </rPh>
    <phoneticPr fontId="1"/>
  </si>
  <si>
    <t>個人種目数</t>
    <rPh sb="0" eb="2">
      <t>コジン</t>
    </rPh>
    <rPh sb="2" eb="4">
      <t>シュモク</t>
    </rPh>
    <rPh sb="4" eb="5">
      <t>スウ</t>
    </rPh>
    <phoneticPr fontId="1"/>
  </si>
  <si>
    <t>リレー出場数</t>
    <rPh sb="3" eb="5">
      <t>シュツジョウ</t>
    </rPh>
    <rPh sb="5" eb="6">
      <t>スウ</t>
    </rPh>
    <phoneticPr fontId="1"/>
  </si>
  <si>
    <t>ナンバー</t>
    <phoneticPr fontId="1"/>
  </si>
  <si>
    <t>男子種目</t>
    <rPh sb="0" eb="2">
      <t>ダンシ</t>
    </rPh>
    <rPh sb="2" eb="4">
      <t>シュモク</t>
    </rPh>
    <phoneticPr fontId="1"/>
  </si>
  <si>
    <t>学  年</t>
    <rPh sb="0" eb="1">
      <t>ガク</t>
    </rPh>
    <rPh sb="3" eb="4">
      <t>ネン</t>
    </rPh>
    <phoneticPr fontId="1"/>
  </si>
  <si>
    <t>女子種目</t>
    <rPh sb="0" eb="2">
      <t>ジョシ</t>
    </rPh>
    <rPh sb="2" eb="4">
      <t>シュモク</t>
    </rPh>
    <phoneticPr fontId="1"/>
  </si>
  <si>
    <r>
      <t>※注意　男女それぞれ、左にある種目に出場する選手がいる場合、赤太枠内の</t>
    </r>
    <r>
      <rPr>
        <b/>
        <sz val="11"/>
        <color theme="1"/>
        <rFont val="ＭＳ Ｐゴシック"/>
        <family val="3"/>
        <charset val="128"/>
        <scheme val="minor"/>
      </rPr>
      <t>ナンバー</t>
    </r>
    <r>
      <rPr>
        <sz val="11"/>
        <color theme="1"/>
        <rFont val="ＭＳ Ｐゴシック"/>
        <family val="2"/>
        <charset val="128"/>
        <scheme val="minor"/>
      </rPr>
      <t>、</t>
    </r>
    <r>
      <rPr>
        <b/>
        <sz val="11"/>
        <color theme="1"/>
        <rFont val="ＭＳ Ｐゴシック"/>
        <family val="3"/>
        <charset val="128"/>
        <scheme val="minor"/>
      </rPr>
      <t>申請記録</t>
    </r>
    <r>
      <rPr>
        <sz val="11"/>
        <color theme="1"/>
        <rFont val="ＭＳ Ｐゴシック"/>
        <family val="3"/>
        <charset val="128"/>
        <scheme val="minor"/>
      </rPr>
      <t>のみ</t>
    </r>
    <r>
      <rPr>
        <sz val="11"/>
        <color theme="1"/>
        <rFont val="ＭＳ Ｐゴシック"/>
        <family val="2"/>
        <charset val="128"/>
        <scheme val="minor"/>
      </rPr>
      <t>に半角の数字で打ち込んで下さい。</t>
    </r>
    <rPh sb="4" eb="6">
      <t>ダンジョ</t>
    </rPh>
    <rPh sb="11" eb="12">
      <t>ヒダリ</t>
    </rPh>
    <rPh sb="15" eb="17">
      <t>シュモク</t>
    </rPh>
    <rPh sb="18" eb="20">
      <t>シュツジョウ</t>
    </rPh>
    <rPh sb="22" eb="24">
      <t>センシュ</t>
    </rPh>
    <rPh sb="27" eb="29">
      <t>バアイ</t>
    </rPh>
    <rPh sb="30" eb="31">
      <t>アカ</t>
    </rPh>
    <rPh sb="31" eb="33">
      <t>フトワク</t>
    </rPh>
    <rPh sb="33" eb="34">
      <t>ナイ</t>
    </rPh>
    <rPh sb="40" eb="42">
      <t>シンセイ</t>
    </rPh>
    <rPh sb="42" eb="44">
      <t>キロク</t>
    </rPh>
    <rPh sb="47" eb="49">
      <t>ハンカク</t>
    </rPh>
    <rPh sb="50" eb="52">
      <t>スウジ</t>
    </rPh>
    <rPh sb="53" eb="54">
      <t>ウ</t>
    </rPh>
    <rPh sb="55" eb="56">
      <t>コ</t>
    </rPh>
    <rPh sb="58" eb="59">
      <t>クダ</t>
    </rPh>
    <phoneticPr fontId="1"/>
  </si>
  <si>
    <t>申請記録は４分４５秒６２→4.45.62、５ｍ４５ｃｍ→5.45のように小数第２位まで入力してください。ドットは「.」です。半角ドットでないと集約できません。</t>
    <rPh sb="0" eb="2">
      <t>シンセイ</t>
    </rPh>
    <rPh sb="2" eb="4">
      <t>キロク</t>
    </rPh>
    <rPh sb="36" eb="38">
      <t>ショウスウ</t>
    </rPh>
    <rPh sb="38" eb="39">
      <t>ダイ</t>
    </rPh>
    <rPh sb="40" eb="41">
      <t>イ</t>
    </rPh>
    <rPh sb="43" eb="45">
      <t>ニュウリョク</t>
    </rPh>
    <rPh sb="62" eb="64">
      <t>ハンカク</t>
    </rPh>
    <rPh sb="71" eb="73">
      <t>シュウヤク</t>
    </rPh>
    <phoneticPr fontId="1"/>
  </si>
  <si>
    <t>ナンバー</t>
    <phoneticPr fontId="18"/>
  </si>
  <si>
    <t>姓</t>
    <rPh sb="0" eb="1">
      <t>セイ</t>
    </rPh>
    <phoneticPr fontId="18"/>
  </si>
  <si>
    <t>名</t>
    <rPh sb="0" eb="1">
      <t>ナ</t>
    </rPh>
    <phoneticPr fontId="18"/>
  </si>
  <si>
    <t>支部</t>
    <rPh sb="0" eb="2">
      <t>シブ</t>
    </rPh>
    <phoneticPr fontId="18"/>
  </si>
  <si>
    <t>所属</t>
    <rPh sb="0" eb="2">
      <t>ショゾク</t>
    </rPh>
    <phoneticPr fontId="18"/>
  </si>
  <si>
    <t>学年</t>
    <rPh sb="0" eb="2">
      <t>ガクネン</t>
    </rPh>
    <phoneticPr fontId="18"/>
  </si>
  <si>
    <t>選手情報男子打ち込みシート</t>
    <rPh sb="0" eb="2">
      <t>センシュ</t>
    </rPh>
    <rPh sb="2" eb="4">
      <t>ジョウホウ</t>
    </rPh>
    <rPh sb="4" eb="6">
      <t>ダンシ</t>
    </rPh>
    <rPh sb="6" eb="7">
      <t>ウ</t>
    </rPh>
    <rPh sb="8" eb="9">
      <t>コ</t>
    </rPh>
    <phoneticPr fontId="1"/>
  </si>
  <si>
    <t>選手情報女子打ち込みシート</t>
    <rPh sb="0" eb="2">
      <t>センシュ</t>
    </rPh>
    <rPh sb="2" eb="4">
      <t>ジョウホウ</t>
    </rPh>
    <rPh sb="4" eb="6">
      <t>ジョシ</t>
    </rPh>
    <rPh sb="6" eb="7">
      <t>ウ</t>
    </rPh>
    <rPh sb="8" eb="9">
      <t>コ</t>
    </rPh>
    <phoneticPr fontId="1"/>
  </si>
  <si>
    <t>姓</t>
    <rPh sb="0" eb="1">
      <t>セイ</t>
    </rPh>
    <phoneticPr fontId="1"/>
  </si>
  <si>
    <t>名</t>
    <rPh sb="0" eb="1">
      <t>ナ</t>
    </rPh>
    <phoneticPr fontId="1"/>
  </si>
  <si>
    <t>参加人数</t>
  </si>
  <si>
    <t>１００００番台ゼッケン人数</t>
    <rPh sb="5" eb="7">
      <t>バンダイ</t>
    </rPh>
    <rPh sb="11" eb="13">
      <t>ニンズウ</t>
    </rPh>
    <phoneticPr fontId="1"/>
  </si>
  <si>
    <t>出場しない種目があり、出場枠が余っている場合にもそのセルは空欄のままにしてください。</t>
  </si>
  <si>
    <t>生年月日</t>
    <rPh sb="0" eb="2">
      <t>セイネン</t>
    </rPh>
    <rPh sb="2" eb="4">
      <t>ガッピ</t>
    </rPh>
    <phoneticPr fontId="1"/>
  </si>
  <si>
    <t>千葉</t>
    <rPh sb="0" eb="2">
      <t>チバ</t>
    </rPh>
    <phoneticPr fontId="1"/>
  </si>
  <si>
    <t>低学年4×100mＲ</t>
    <rPh sb="0" eb="3">
      <t>テイガクネン</t>
    </rPh>
    <phoneticPr fontId="1"/>
  </si>
  <si>
    <t>OP棒高跳</t>
    <rPh sb="2" eb="5">
      <t>ボウタカト</t>
    </rPh>
    <phoneticPr fontId="1"/>
  </si>
  <si>
    <t>2・3年走幅跳</t>
    <rPh sb="3" eb="4">
      <t>ネン</t>
    </rPh>
    <rPh sb="4" eb="5">
      <t>ソウ</t>
    </rPh>
    <rPh sb="5" eb="7">
      <t>ハバトビ</t>
    </rPh>
    <phoneticPr fontId="1"/>
  </si>
  <si>
    <t>2・3年1500m</t>
    <phoneticPr fontId="1"/>
  </si>
  <si>
    <t>2・3年1500m</t>
    <rPh sb="3" eb="4">
      <t>ネン</t>
    </rPh>
    <phoneticPr fontId="1"/>
  </si>
  <si>
    <t>低学年
4×100mＲ</t>
    <rPh sb="0" eb="3">
      <t>テイガクネン</t>
    </rPh>
    <phoneticPr fontId="1"/>
  </si>
  <si>
    <t>共通
4×100mＲ</t>
    <rPh sb="0" eb="2">
      <t>キョウツウ</t>
    </rPh>
    <phoneticPr fontId="1"/>
  </si>
  <si>
    <t>【申し込みデータ作成方法】</t>
    <rPh sb="1" eb="2">
      <t>モウ</t>
    </rPh>
    <rPh sb="3" eb="4">
      <t>コ</t>
    </rPh>
    <rPh sb="8" eb="10">
      <t>サクセイ</t>
    </rPh>
    <rPh sb="10" eb="12">
      <t>ホウホウ</t>
    </rPh>
    <phoneticPr fontId="18"/>
  </si>
  <si>
    <t>ナンバー</t>
    <phoneticPr fontId="18"/>
  </si>
  <si>
    <t>※「支部」；千葉市の場合は「千葉」になります。</t>
    <rPh sb="2" eb="4">
      <t>シブ</t>
    </rPh>
    <rPh sb="6" eb="9">
      <t>チバシ</t>
    </rPh>
    <rPh sb="10" eb="12">
      <t>バアイ</t>
    </rPh>
    <rPh sb="14" eb="16">
      <t>チバ</t>
    </rPh>
    <phoneticPr fontId="18"/>
  </si>
  <si>
    <t>松井</t>
    <rPh sb="0" eb="2">
      <t>マツイ</t>
    </rPh>
    <phoneticPr fontId="18"/>
  </si>
  <si>
    <t>友利</t>
    <rPh sb="0" eb="1">
      <t>トモ</t>
    </rPh>
    <rPh sb="1" eb="2">
      <t>リ</t>
    </rPh>
    <phoneticPr fontId="18"/>
  </si>
  <si>
    <t>千葉</t>
    <rPh sb="0" eb="2">
      <t>チバ</t>
    </rPh>
    <phoneticPr fontId="18"/>
  </si>
  <si>
    <t>大椎</t>
    <rPh sb="0" eb="2">
      <t>オオジ</t>
    </rPh>
    <phoneticPr fontId="18"/>
  </si>
  <si>
    <t>※「所属」；選手登録をした際の所属名になります。（×千葉大椎　×大椎中　　○大椎）</t>
    <rPh sb="2" eb="4">
      <t>ショゾク</t>
    </rPh>
    <rPh sb="6" eb="8">
      <t>センシュ</t>
    </rPh>
    <rPh sb="8" eb="10">
      <t>トウロク</t>
    </rPh>
    <rPh sb="13" eb="14">
      <t>サイ</t>
    </rPh>
    <rPh sb="15" eb="17">
      <t>ショゾク</t>
    </rPh>
    <rPh sb="17" eb="18">
      <t>メイ</t>
    </rPh>
    <rPh sb="26" eb="28">
      <t>チバ</t>
    </rPh>
    <rPh sb="28" eb="30">
      <t>オオジ</t>
    </rPh>
    <rPh sb="32" eb="34">
      <t>オオジ</t>
    </rPh>
    <rPh sb="34" eb="35">
      <t>チュウ</t>
    </rPh>
    <rPh sb="38" eb="40">
      <t>オオジ</t>
    </rPh>
    <phoneticPr fontId="18"/>
  </si>
  <si>
    <t>※いずれも、数字は「半角」でお願いします。</t>
    <rPh sb="6" eb="8">
      <t>スウジ</t>
    </rPh>
    <rPh sb="10" eb="12">
      <t>ハンカク</t>
    </rPh>
    <rPh sb="15" eb="16">
      <t>ネガ</t>
    </rPh>
    <phoneticPr fontId="18"/>
  </si>
  <si>
    <t>【申し込み方法】</t>
    <rPh sb="1" eb="2">
      <t>モウ</t>
    </rPh>
    <rPh sb="3" eb="4">
      <t>コ</t>
    </rPh>
    <rPh sb="5" eb="7">
      <t>ホウホウ</t>
    </rPh>
    <phoneticPr fontId="18"/>
  </si>
  <si>
    <t>生年月日</t>
    <rPh sb="0" eb="2">
      <t>セイネン</t>
    </rPh>
    <rPh sb="2" eb="4">
      <t>ガッピ</t>
    </rPh>
    <phoneticPr fontId="18"/>
  </si>
  <si>
    <t>姓</t>
    <rPh sb="0" eb="1">
      <t>セイ</t>
    </rPh>
    <phoneticPr fontId="1"/>
  </si>
  <si>
    <t>名</t>
    <rPh sb="0" eb="1">
      <t>メイ</t>
    </rPh>
    <phoneticPr fontId="1"/>
  </si>
  <si>
    <t>学年</t>
    <rPh sb="0" eb="2">
      <t>ガクネン</t>
    </rPh>
    <phoneticPr fontId="1"/>
  </si>
  <si>
    <t>千葉</t>
    <rPh sb="0" eb="2">
      <t>チバ</t>
    </rPh>
    <phoneticPr fontId="6"/>
  </si>
  <si>
    <t>2000.4.20</t>
    <phoneticPr fontId="18"/>
  </si>
  <si>
    <t>　　　　※赤太枠内のみに記入し、その他のセルには記入しないでください。</t>
    <phoneticPr fontId="18"/>
  </si>
  <si>
    <r>
      <t>　　 　　※「データとりまとめシート」の男女各種目に出場する選手がいる場合、</t>
    </r>
    <r>
      <rPr>
        <b/>
        <sz val="14"/>
        <color indexed="10"/>
        <rFont val="HG丸ｺﾞｼｯｸM-PRO"/>
        <family val="3"/>
        <charset val="128"/>
      </rPr>
      <t>半角数字</t>
    </r>
    <r>
      <rPr>
        <sz val="14"/>
        <color indexed="8"/>
        <rFont val="HG丸ｺﾞｼｯｸM-PRO"/>
        <family val="3"/>
        <charset val="128"/>
      </rPr>
      <t>で県小中体連ナンバーカードと申請記録を入力します。</t>
    </r>
    <rPh sb="22" eb="23">
      <t>カク</t>
    </rPh>
    <phoneticPr fontId="18"/>
  </si>
  <si>
    <t xml:space="preserve">     　　　　その種目に出場する選手がいない場合には空欄のままにしてください。</t>
    <rPh sb="11" eb="13">
      <t>シュモク</t>
    </rPh>
    <rPh sb="14" eb="16">
      <t>シュツジョウ</t>
    </rPh>
    <rPh sb="18" eb="20">
      <t>センシュ</t>
    </rPh>
    <rPh sb="24" eb="26">
      <t>バアイ</t>
    </rPh>
    <rPh sb="28" eb="30">
      <t>クウラン</t>
    </rPh>
    <phoneticPr fontId="18"/>
  </si>
  <si>
    <t xml:space="preserve">        　　※日付・登録団体名・所属長氏名・記載責任者氏名・記載責任者連絡先・競技役員氏名（最大３名）・個人種目数・リレー出場数・参加人数・10000番台ゼッケン人数</t>
    <phoneticPr fontId="18"/>
  </si>
  <si>
    <t>　　　　※取りまとめがスムーズに進むのでよろしくお願いします。私立学校については学校番号をつけなくて構いません。</t>
    <rPh sb="31" eb="33">
      <t>シリツ</t>
    </rPh>
    <rPh sb="33" eb="35">
      <t>ガッコウ</t>
    </rPh>
    <rPh sb="40" eb="42">
      <t>ガッコウ</t>
    </rPh>
    <rPh sb="42" eb="44">
      <t>バンゴウ</t>
    </rPh>
    <rPh sb="50" eb="51">
      <t>カマ</t>
    </rPh>
    <phoneticPr fontId="18"/>
  </si>
  <si>
    <t>　　　①　エクセルファイルを添付して下記アドレスまでメールの送信をお願いします。</t>
    <phoneticPr fontId="18"/>
  </si>
  <si>
    <t>　　　　　その際、メールの件名には「半角学校番号・学校名・市総体」と入力し送付してください（例：中56大椎中市総体）。</t>
    <rPh sb="13" eb="15">
      <t>ケンメイ</t>
    </rPh>
    <rPh sb="18" eb="20">
      <t>ハンカク</t>
    </rPh>
    <rPh sb="29" eb="30">
      <t>シ</t>
    </rPh>
    <rPh sb="30" eb="32">
      <t>ソウタイ</t>
    </rPh>
    <rPh sb="34" eb="36">
      <t>ニュウリョク</t>
    </rPh>
    <rPh sb="48" eb="49">
      <t>チュウ</t>
    </rPh>
    <rPh sb="51" eb="53">
      <t>オオジ</t>
    </rPh>
    <rPh sb="53" eb="54">
      <t>チュウ</t>
    </rPh>
    <rPh sb="54" eb="55">
      <t>シ</t>
    </rPh>
    <rPh sb="55" eb="57">
      <t>ソウタイ</t>
    </rPh>
    <phoneticPr fontId="18"/>
  </si>
  <si>
    <t>　　　　　（取りまとめがスムーズに進むのでよろしくお願いします。私立学校については学校番号をつけなくて構いません。）</t>
    <rPh sb="32" eb="34">
      <t>シリツ</t>
    </rPh>
    <rPh sb="34" eb="36">
      <t>ガッコウ</t>
    </rPh>
    <rPh sb="41" eb="43">
      <t>ガッコウ</t>
    </rPh>
    <rPh sb="43" eb="45">
      <t>バンゴウ</t>
    </rPh>
    <rPh sb="51" eb="52">
      <t>カマ</t>
    </rPh>
    <phoneticPr fontId="18"/>
  </si>
  <si>
    <t>　　　②　作成した申し込み用エクセルファイルから参加申込書男子と参加申込書女子のシートを印刷し、</t>
    <phoneticPr fontId="18"/>
  </si>
  <si>
    <r>
      <rPr>
        <b/>
        <sz val="14"/>
        <color indexed="10"/>
        <rFont val="HG丸ｺﾞｼｯｸM-PRO"/>
        <family val="3"/>
        <charset val="128"/>
      </rPr>
      <t>　　　　「男女それぞれ職印を押印した原本」</t>
    </r>
    <r>
      <rPr>
        <sz val="14"/>
        <color indexed="8"/>
        <rFont val="HG丸ｺﾞｼｯｸM-PRO"/>
        <family val="3"/>
        <charset val="128"/>
      </rPr>
      <t>と</t>
    </r>
    <r>
      <rPr>
        <b/>
        <sz val="14"/>
        <color indexed="10"/>
        <rFont val="HG丸ｺﾞｼｯｸM-PRO"/>
        <family val="3"/>
        <charset val="128"/>
      </rPr>
      <t>「原本のコピー２部」</t>
    </r>
    <r>
      <rPr>
        <sz val="14"/>
        <color indexed="8"/>
        <rFont val="HG丸ｺﾞｼｯｸM-PRO"/>
        <family val="3"/>
        <charset val="128"/>
      </rPr>
      <t>を下記申込先へ提出してください。</t>
    </r>
    <rPh sb="39" eb="41">
      <t>テイシュツ</t>
    </rPh>
    <phoneticPr fontId="18"/>
  </si>
  <si>
    <t>　　　③　①と②の両方が完了して、申込み完了となります。</t>
    <rPh sb="17" eb="19">
      <t>モウシコ</t>
    </rPh>
    <rPh sb="20" eb="22">
      <t>カンリョウ</t>
    </rPh>
    <phoneticPr fontId="18"/>
  </si>
  <si>
    <t>　　　　申し込み先　：　〒２６７－００６６　千葉市緑区あすみが丘８－２６　千葉市立大椎中学校　松井友利　　（学校番号：中５６）</t>
    <rPh sb="54" eb="56">
      <t>ガッコウ</t>
    </rPh>
    <rPh sb="56" eb="58">
      <t>バンゴウ</t>
    </rPh>
    <phoneticPr fontId="18"/>
  </si>
  <si>
    <t>　　　　ＴＥＬ　：　０４３－２９５－７２０１　　　ＦＡＸ　：　０４３－２９５－７２０３</t>
    <phoneticPr fontId="18"/>
  </si>
  <si>
    <r>
      <t>　　　　メールアドレス　：　</t>
    </r>
    <r>
      <rPr>
        <b/>
        <i/>
        <sz val="14"/>
        <color indexed="8"/>
        <rFont val="HG丸ｺﾞｼｯｸM-PRO"/>
        <family val="3"/>
        <charset val="128"/>
      </rPr>
      <t>ｃｈｉｂａｃｉｔｙ＿ｔｒａｃｋａｎｄｆｉｅｌｄ＠ｙａｈｏｏ.ｃｏ.ｊｐ</t>
    </r>
    <r>
      <rPr>
        <sz val="14"/>
        <color indexed="8"/>
        <rFont val="HG丸ｺﾞｼｯｸM-PRO"/>
        <family val="3"/>
        <charset val="128"/>
      </rPr>
      <t>　←こちらにメールを送信</t>
    </r>
    <phoneticPr fontId="18"/>
  </si>
  <si>
    <t>　　　①　千葉市陸上競技協会ホームページ　ｈｔｔｐ:／／ｃｈｉｂａｓｈｉｒｉｋｋｙｏ.ｎｅｔ　にアクセスし、「ニュース」にある</t>
    <rPh sb="5" eb="8">
      <t>チバシ</t>
    </rPh>
    <rPh sb="8" eb="10">
      <t>リクジョウ</t>
    </rPh>
    <rPh sb="10" eb="12">
      <t>キョウギ</t>
    </rPh>
    <rPh sb="12" eb="14">
      <t>キョウカイ</t>
    </rPh>
    <phoneticPr fontId="18"/>
  </si>
  <si>
    <t>　　　　　必要事項を記入する。</t>
    <phoneticPr fontId="1"/>
  </si>
  <si>
    <t xml:space="preserve">          ④　「参加申込書」の男女それぞれのシートにある赤太枠内に必要事項を入力する。</t>
    <rPh sb="20" eb="22">
      <t>ダンジョ</t>
    </rPh>
    <rPh sb="38" eb="40">
      <t>ヒツヨウ</t>
    </rPh>
    <rPh sb="40" eb="42">
      <t>ジコウ</t>
    </rPh>
    <rPh sb="43" eb="45">
      <t>ニュウリョク</t>
    </rPh>
    <phoneticPr fontId="18"/>
  </si>
  <si>
    <t>　　　⑤　「参加申込書　男子シート」「参加申込書　女子シート」の記載内容にミスがないか確認する。</t>
    <rPh sb="32" eb="34">
      <t>キサイ</t>
    </rPh>
    <rPh sb="34" eb="36">
      <t>ナイヨウ</t>
    </rPh>
    <rPh sb="43" eb="45">
      <t>カクニン</t>
    </rPh>
    <phoneticPr fontId="18"/>
  </si>
  <si>
    <t>＊＊①～⑥を完了して申し込みデータが完成になります＊＊</t>
    <rPh sb="10" eb="11">
      <t>モウ</t>
    </rPh>
    <rPh sb="12" eb="13">
      <t>コ</t>
    </rPh>
    <phoneticPr fontId="18"/>
  </si>
  <si>
    <t>千葉市中学校総合体育大会陸上競技の部　参加申込書　　男子</t>
    <rPh sb="0" eb="2">
      <t>チバ</t>
    </rPh>
    <rPh sb="2" eb="3">
      <t>シ</t>
    </rPh>
    <rPh sb="3" eb="6">
      <t>チュウガッコウ</t>
    </rPh>
    <rPh sb="6" eb="8">
      <t>ソウゴウ</t>
    </rPh>
    <rPh sb="8" eb="10">
      <t>タイイク</t>
    </rPh>
    <rPh sb="10" eb="12">
      <t>タイカイ</t>
    </rPh>
    <rPh sb="12" eb="14">
      <t>リクジョウ</t>
    </rPh>
    <rPh sb="14" eb="16">
      <t>キョウギ</t>
    </rPh>
    <rPh sb="17" eb="18">
      <t>ブ</t>
    </rPh>
    <rPh sb="19" eb="21">
      <t>サンカ</t>
    </rPh>
    <rPh sb="21" eb="22">
      <t>モウ</t>
    </rPh>
    <rPh sb="22" eb="23">
      <t>コ</t>
    </rPh>
    <rPh sb="23" eb="24">
      <t>ショ</t>
    </rPh>
    <rPh sb="26" eb="28">
      <t>ダンシ</t>
    </rPh>
    <phoneticPr fontId="1"/>
  </si>
  <si>
    <t>千葉市中学校総合体育大会陸上競技の部　参加申込書　　女子</t>
    <rPh sb="0" eb="2">
      <t>チバ</t>
    </rPh>
    <rPh sb="2" eb="3">
      <t>シ</t>
    </rPh>
    <rPh sb="3" eb="6">
      <t>チュウガッコウ</t>
    </rPh>
    <rPh sb="6" eb="8">
      <t>ソウゴウ</t>
    </rPh>
    <rPh sb="8" eb="10">
      <t>タイイク</t>
    </rPh>
    <rPh sb="10" eb="12">
      <t>タイカイ</t>
    </rPh>
    <rPh sb="12" eb="14">
      <t>リクジョウ</t>
    </rPh>
    <rPh sb="14" eb="16">
      <t>キョウギ</t>
    </rPh>
    <rPh sb="17" eb="18">
      <t>ブ</t>
    </rPh>
    <rPh sb="19" eb="21">
      <t>サンカ</t>
    </rPh>
    <rPh sb="21" eb="22">
      <t>モウ</t>
    </rPh>
    <rPh sb="22" eb="23">
      <t>コ</t>
    </rPh>
    <rPh sb="23" eb="24">
      <t>ショ</t>
    </rPh>
    <rPh sb="26" eb="28">
      <t>ジョシ</t>
    </rPh>
    <phoneticPr fontId="1"/>
  </si>
  <si>
    <t>　　　③　「データとりまとめシート」に「ナンバー」「申請記録」の必要事項を記入する。</t>
    <phoneticPr fontId="18"/>
  </si>
  <si>
    <t>　　　②　「選手情報打ちこみ　男子シート」「選手情報打ちこみ　女子シート」のそれぞれ「ナンバー」「姓」「名」「支部」「所属」「学年」「生年月日」の</t>
    <rPh sb="67" eb="69">
      <t>セイネン</t>
    </rPh>
    <rPh sb="69" eb="71">
      <t>ガッピ</t>
    </rPh>
    <phoneticPr fontId="18"/>
  </si>
  <si>
    <t>所属</t>
    <rPh sb="0" eb="2">
      <t>ショゾク</t>
    </rPh>
    <phoneticPr fontId="1"/>
  </si>
  <si>
    <t>　　　⑥　申し込み用ファイルの名前を「半角学校番号・学校名・市総体」に変更して保存する（例：中56大椎中市総体）。</t>
    <rPh sb="19" eb="21">
      <t>ハンカク</t>
    </rPh>
    <rPh sb="30" eb="31">
      <t>シ</t>
    </rPh>
    <rPh sb="31" eb="33">
      <t>ソウタイ</t>
    </rPh>
    <rPh sb="39" eb="41">
      <t>ホゾン</t>
    </rPh>
    <rPh sb="46" eb="47">
      <t>チュウ</t>
    </rPh>
    <rPh sb="49" eb="51">
      <t>オオジ</t>
    </rPh>
    <rPh sb="51" eb="52">
      <t>チュウ</t>
    </rPh>
    <rPh sb="52" eb="53">
      <t>シ</t>
    </rPh>
    <rPh sb="53" eb="55">
      <t>ソウタイ</t>
    </rPh>
    <phoneticPr fontId="18"/>
  </si>
  <si>
    <t>　　　　　「H30千葉市総合体育大会エントリー」を開き、「H30千葉市総合体育大会申込」をダウンロードする。</t>
    <rPh sb="32" eb="35">
      <t>チバシ</t>
    </rPh>
    <rPh sb="35" eb="37">
      <t>ソウゴウ</t>
    </rPh>
    <rPh sb="37" eb="39">
      <t>タイイク</t>
    </rPh>
    <rPh sb="39" eb="41">
      <t>タイカイ</t>
    </rPh>
    <rPh sb="41" eb="43">
      <t>モウシコミ</t>
    </rPh>
    <phoneticPr fontId="1"/>
  </si>
  <si>
    <t>2018千葉市中学校総合体育大会陸上競技の部申込　データとりまとめシート</t>
    <rPh sb="4" eb="6">
      <t>チバ</t>
    </rPh>
    <rPh sb="6" eb="7">
      <t>シ</t>
    </rPh>
    <rPh sb="7" eb="10">
      <t>チュウガッコウ</t>
    </rPh>
    <rPh sb="10" eb="12">
      <t>ソウゴウ</t>
    </rPh>
    <rPh sb="12" eb="14">
      <t>タイイク</t>
    </rPh>
    <rPh sb="14" eb="16">
      <t>タイカイ</t>
    </rPh>
    <rPh sb="16" eb="18">
      <t>リクジョウ</t>
    </rPh>
    <rPh sb="18" eb="20">
      <t>キョウギ</t>
    </rPh>
    <rPh sb="21" eb="22">
      <t>ブ</t>
    </rPh>
    <rPh sb="22" eb="23">
      <t>モウ</t>
    </rPh>
    <rPh sb="23" eb="24">
      <t>コ</t>
    </rPh>
    <phoneticPr fontId="1"/>
  </si>
  <si>
    <r>
      <t>2018 市総体陸上競技の部は、</t>
    </r>
    <r>
      <rPr>
        <b/>
        <sz val="14"/>
        <color rgb="FFFF0000"/>
        <rFont val="ＭＳ Ｐゴシック"/>
        <family val="3"/>
        <charset val="128"/>
        <scheme val="minor"/>
      </rPr>
      <t>１校１種目２名</t>
    </r>
    <r>
      <rPr>
        <b/>
        <sz val="14"/>
        <color theme="1"/>
        <rFont val="ＭＳ Ｐゴシック"/>
        <family val="3"/>
        <charset val="128"/>
        <scheme val="minor"/>
      </rPr>
      <t>まで、リレー・ＯＰ棒高跳を除いて</t>
    </r>
    <r>
      <rPr>
        <b/>
        <sz val="14"/>
        <color rgb="FFFF0000"/>
        <rFont val="ＭＳ Ｐゴシック"/>
        <family val="3"/>
        <charset val="128"/>
        <scheme val="minor"/>
      </rPr>
      <t>１人２種目まで</t>
    </r>
    <r>
      <rPr>
        <b/>
        <sz val="14"/>
        <color theme="1"/>
        <rFont val="ＭＳ Ｐゴシック"/>
        <family val="3"/>
        <charset val="128"/>
        <scheme val="minor"/>
      </rPr>
      <t>の出場制限です。</t>
    </r>
    <rPh sb="5" eb="6">
      <t>シ</t>
    </rPh>
    <rPh sb="6" eb="8">
      <t>ソウタイ</t>
    </rPh>
    <rPh sb="8" eb="10">
      <t>リクジョウ</t>
    </rPh>
    <rPh sb="10" eb="12">
      <t>キョウギ</t>
    </rPh>
    <rPh sb="13" eb="14">
      <t>ブ</t>
    </rPh>
    <rPh sb="17" eb="18">
      <t>コウ</t>
    </rPh>
    <rPh sb="19" eb="21">
      <t>シュモク</t>
    </rPh>
    <rPh sb="22" eb="23">
      <t>メイ</t>
    </rPh>
    <rPh sb="32" eb="35">
      <t>ボウタカト</t>
    </rPh>
    <phoneticPr fontId="1"/>
  </si>
  <si>
    <t>申し込み締切　⇒⇒⇒　６月５日（火）１７：００必着</t>
    <rPh sb="0" eb="1">
      <t>モウ</t>
    </rPh>
    <rPh sb="2" eb="3">
      <t>コ</t>
    </rPh>
    <rPh sb="4" eb="5">
      <t>シ</t>
    </rPh>
    <rPh sb="5" eb="6">
      <t>キ</t>
    </rPh>
    <rPh sb="16" eb="17">
      <t>カ</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</si>
</sst>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0_ "/>
    <numFmt numFmtId="178" formatCode="0_ "/>
    <numFmt numFmtId="179" formatCode="&quot;¥&quot;#,##0_);[Red]\(&quot;¥&quot;#,##0\)"/>
    <numFmt numFmtId="180" formatCode="yyyy&quot;年&quot;m&quot;月&quot;d&quot;日&quot;;@"/>
    <numFmt numFmtId="181" formatCode="0.00_);[Red]\(0.00\)"/>
  </numFmts>
  <fonts count="3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b/>
      <sz val="14"/>
      <color rgb="FFFF0000"/>
      <name val="ＭＳ Ｐゴシック"/>
      <family val="3"/>
      <charset val="128"/>
      <scheme val="minor"/>
    </font>
    <font>
      <b/>
      <sz val="14"/>
      <color theme="1"/>
      <name val="ＭＳ Ｐゴシック"/>
      <family val="3"/>
      <charset val="128"/>
      <scheme val="minor"/>
    </font>
    <font>
      <b/>
      <i/>
      <sz val="14"/>
      <color theme="1"/>
      <name val="ＭＳ Ｐゴシック"/>
      <family val="3"/>
      <charset val="128"/>
      <scheme val="minor"/>
    </font>
    <font>
      <b/>
      <i/>
      <sz val="16"/>
      <color theme="1"/>
      <name val="ＭＳ Ｐゴシック"/>
      <family val="3"/>
      <charset val="128"/>
      <scheme val="minor"/>
    </font>
    <font>
      <b/>
      <i/>
      <sz val="18"/>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i/>
      <sz val="11"/>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6"/>
      <color theme="1"/>
      <name val="ＭＳ Ｐゴシック"/>
      <family val="3"/>
      <charset val="128"/>
      <scheme val="minor"/>
    </font>
    <font>
      <sz val="6"/>
      <name val="ＭＳ Ｐゴシック"/>
      <family val="3"/>
      <charset val="128"/>
    </font>
    <font>
      <b/>
      <sz val="10"/>
      <name val="ＭＳ Ｐゴシック"/>
      <family val="3"/>
      <charset val="128"/>
    </font>
    <font>
      <b/>
      <sz val="11"/>
      <name val="ＭＳ Ｐゴシック"/>
      <family val="3"/>
      <charset val="128"/>
    </font>
    <font>
      <b/>
      <sz val="11"/>
      <color theme="1"/>
      <name val="ＭＳ Ｐゴシック"/>
      <family val="3"/>
      <charset val="128"/>
    </font>
    <font>
      <b/>
      <sz val="10"/>
      <color theme="1"/>
      <name val="ＭＳ Ｐゴシック"/>
      <family val="3"/>
      <charset val="128"/>
    </font>
    <font>
      <b/>
      <sz val="6"/>
      <color theme="1"/>
      <name val="ＭＳ Ｐゴシック"/>
      <family val="3"/>
      <charset val="128"/>
      <scheme val="minor"/>
    </font>
    <font>
      <b/>
      <sz val="24"/>
      <color rgb="FFFF0000"/>
      <name val="ＭＳ Ｐゴシック"/>
      <family val="3"/>
      <charset val="128"/>
      <scheme val="minor"/>
    </font>
    <font>
      <b/>
      <sz val="24"/>
      <color theme="4" tint="-0.249977111117893"/>
      <name val="ＭＳ Ｐゴシック"/>
      <family val="3"/>
      <charset val="128"/>
      <scheme val="minor"/>
    </font>
    <font>
      <b/>
      <i/>
      <sz val="11"/>
      <color theme="1"/>
      <name val="ＭＳ Ｐゴシック"/>
      <family val="3"/>
      <charset val="128"/>
      <scheme val="minor"/>
    </font>
    <font>
      <sz val="14"/>
      <color theme="1"/>
      <name val="HG丸ｺﾞｼｯｸM-PRO"/>
      <family val="3"/>
      <charset val="128"/>
    </font>
    <font>
      <sz val="14"/>
      <color rgb="FF000000"/>
      <name val="HG丸ｺﾞｼｯｸM-PRO"/>
      <family val="3"/>
      <charset val="128"/>
    </font>
    <font>
      <b/>
      <sz val="14"/>
      <color rgb="FFFF0000"/>
      <name val="HG丸ｺﾞｼｯｸM-PRO"/>
      <family val="3"/>
      <charset val="128"/>
    </font>
    <font>
      <b/>
      <sz val="14"/>
      <color indexed="10"/>
      <name val="HG丸ｺﾞｼｯｸM-PRO"/>
      <family val="3"/>
      <charset val="128"/>
    </font>
    <font>
      <sz val="14"/>
      <color indexed="8"/>
      <name val="HG丸ｺﾞｼｯｸM-PRO"/>
      <family val="3"/>
      <charset val="128"/>
    </font>
    <font>
      <b/>
      <sz val="14"/>
      <color theme="1"/>
      <name val="HG丸ｺﾞｼｯｸM-PRO"/>
      <family val="3"/>
      <charset val="128"/>
    </font>
    <font>
      <b/>
      <i/>
      <u val="double"/>
      <sz val="20"/>
      <color rgb="FFFF0000"/>
      <name val="HG丸ｺﾞｼｯｸM-PRO"/>
      <family val="3"/>
      <charset val="128"/>
    </font>
    <font>
      <b/>
      <i/>
      <sz val="14"/>
      <color indexed="8"/>
      <name val="HG丸ｺﾞｼｯｸM-PRO"/>
      <family val="3"/>
      <charset val="128"/>
    </font>
    <font>
      <sz val="11"/>
      <color theme="1"/>
      <name val="HG丸ｺﾞｼｯｸM-PRO"/>
      <family val="3"/>
      <charset val="128"/>
    </font>
    <font>
      <sz val="13"/>
      <color theme="1"/>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CCCC"/>
        <bgColor indexed="64"/>
      </patternFill>
    </fill>
  </fills>
  <borders count="83">
    <border>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double">
        <color indexed="64"/>
      </left>
      <right/>
      <top style="thin">
        <color indexed="64"/>
      </top>
      <bottom style="thin">
        <color indexed="64"/>
      </bottom>
      <diagonal/>
    </border>
    <border>
      <left style="double">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double">
        <color theme="1"/>
      </right>
      <top style="thin">
        <color theme="1"/>
      </top>
      <bottom style="thin">
        <color theme="1"/>
      </bottom>
      <diagonal/>
    </border>
    <border>
      <left/>
      <right style="thin">
        <color theme="1"/>
      </right>
      <top style="thin">
        <color theme="1"/>
      </top>
      <bottom style="thin">
        <color theme="1"/>
      </bottom>
      <diagonal/>
    </border>
    <border>
      <left style="medium">
        <color rgb="FFFF0000"/>
      </left>
      <right/>
      <top style="medium">
        <color rgb="FFFF0000"/>
      </top>
      <bottom style="medium">
        <color rgb="FFFF0000"/>
      </bottom>
      <diagonal/>
    </border>
    <border>
      <left style="thin">
        <color theme="1"/>
      </left>
      <right/>
      <top/>
      <bottom/>
      <diagonal/>
    </border>
    <border>
      <left style="medium">
        <color rgb="FFFF0000"/>
      </left>
      <right style="thin">
        <color theme="1"/>
      </right>
      <top style="thin">
        <color theme="1"/>
      </top>
      <bottom style="thin">
        <color theme="1"/>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thin">
        <color theme="1"/>
      </left>
      <right style="thin">
        <color theme="1"/>
      </right>
      <top style="thin">
        <color theme="1"/>
      </top>
      <bottom style="thin">
        <color theme="1"/>
      </bottom>
      <diagonal/>
    </border>
    <border>
      <left/>
      <right style="thin">
        <color indexed="64"/>
      </right>
      <top style="thin">
        <color indexed="64"/>
      </top>
      <bottom style="thin">
        <color indexed="64"/>
      </bottom>
      <diagonal/>
    </border>
    <border>
      <left style="hair">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right style="thin">
        <color theme="1"/>
      </right>
      <top/>
      <bottom style="thin">
        <color theme="1"/>
      </bottom>
      <diagonal/>
    </border>
    <border>
      <left style="thin">
        <color theme="1"/>
      </left>
      <right style="hair">
        <color theme="1"/>
      </right>
      <top/>
      <bottom style="thin">
        <color theme="1"/>
      </bottom>
      <diagonal/>
    </border>
    <border>
      <left style="thin">
        <color theme="1"/>
      </left>
      <right/>
      <top style="thin">
        <color theme="1"/>
      </top>
      <bottom/>
      <diagonal/>
    </border>
    <border>
      <left/>
      <right/>
      <top style="thin">
        <color theme="1"/>
      </top>
      <bottom style="thin">
        <color theme="1"/>
      </bottom>
      <diagonal/>
    </border>
    <border>
      <left style="medium">
        <color rgb="FFFF0000"/>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hair">
        <color theme="1"/>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double">
        <color indexed="64"/>
      </right>
      <top style="thin">
        <color theme="1"/>
      </top>
      <bottom style="medium">
        <color indexed="64"/>
      </bottom>
      <diagonal/>
    </border>
    <border>
      <left style="thin">
        <color theme="1"/>
      </left>
      <right style="double">
        <color indexed="64"/>
      </right>
      <top style="thin">
        <color theme="1"/>
      </top>
      <bottom style="thin">
        <color theme="1"/>
      </bottom>
      <diagonal/>
    </border>
    <border>
      <left style="double">
        <color indexed="64"/>
      </left>
      <right style="thin">
        <color theme="1"/>
      </right>
      <top style="thin">
        <color theme="1"/>
      </top>
      <bottom style="thin">
        <color theme="1"/>
      </bottom>
      <diagonal/>
    </border>
    <border>
      <left style="thin">
        <color theme="1"/>
      </left>
      <right style="medium">
        <color indexed="64"/>
      </right>
      <top style="thin">
        <color theme="1"/>
      </top>
      <bottom style="medium">
        <color indexed="64"/>
      </bottom>
      <diagonal/>
    </border>
    <border>
      <left style="double">
        <color theme="1"/>
      </left>
      <right style="thin">
        <color theme="1"/>
      </right>
      <top style="thin">
        <color theme="1"/>
      </top>
      <bottom style="medium">
        <color indexed="64"/>
      </bottom>
      <diagonal/>
    </border>
    <border>
      <left style="thin">
        <color theme="1"/>
      </left>
      <right style="hair">
        <color theme="1"/>
      </right>
      <top style="thin">
        <color theme="1"/>
      </top>
      <bottom/>
      <diagonal/>
    </border>
    <border>
      <left style="thin">
        <color theme="1"/>
      </left>
      <right style="thin">
        <color theme="1"/>
      </right>
      <top/>
      <bottom style="thin">
        <color theme="1"/>
      </bottom>
      <diagonal/>
    </border>
    <border>
      <left style="thin">
        <color theme="1"/>
      </left>
      <right style="hair">
        <color indexed="64"/>
      </right>
      <top/>
      <bottom style="thin">
        <color theme="1"/>
      </bottom>
      <diagonal/>
    </border>
    <border>
      <left style="thin">
        <color theme="1"/>
      </left>
      <right style="medium">
        <color indexed="64"/>
      </right>
      <top/>
      <bottom style="thin">
        <color theme="1"/>
      </bottom>
      <diagonal/>
    </border>
    <border>
      <left style="double">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style="hair">
        <color theme="1"/>
      </right>
      <top style="thin">
        <color theme="1"/>
      </top>
      <bottom style="thin">
        <color indexed="64"/>
      </bottom>
      <diagonal/>
    </border>
    <border>
      <left/>
      <right style="thin">
        <color theme="1"/>
      </right>
      <top style="thin">
        <color theme="1"/>
      </top>
      <bottom style="thin">
        <color indexed="64"/>
      </bottom>
      <diagonal/>
    </border>
    <border>
      <left style="thin">
        <color theme="1"/>
      </left>
      <right style="medium">
        <color indexed="64"/>
      </right>
      <top style="thin">
        <color theme="1"/>
      </top>
      <bottom style="thin">
        <color indexed="64"/>
      </bottom>
      <diagonal/>
    </border>
    <border diagonalUp="1">
      <left style="medium">
        <color indexed="64"/>
      </left>
      <right/>
      <top style="thin">
        <color theme="1"/>
      </top>
      <bottom/>
      <diagonal style="medium">
        <color indexed="64"/>
      </diagonal>
    </border>
    <border diagonalUp="1">
      <left/>
      <right/>
      <top style="thin">
        <color theme="1"/>
      </top>
      <bottom/>
      <diagonal style="medium">
        <color indexed="64"/>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double">
        <color indexed="64"/>
      </right>
      <top style="thin">
        <color theme="1"/>
      </top>
      <bottom/>
      <diagonal style="medium">
        <color indexed="64"/>
      </diagonal>
    </border>
    <border diagonalUp="1">
      <left/>
      <right style="double">
        <color indexed="64"/>
      </right>
      <top/>
      <bottom style="medium">
        <color indexed="64"/>
      </bottom>
      <diagonal style="medium">
        <color indexed="64"/>
      </diagonal>
    </border>
    <border>
      <left style="medium">
        <color indexed="64"/>
      </left>
      <right style="thin">
        <color theme="1"/>
      </right>
      <top/>
      <bottom style="thin">
        <color theme="1"/>
      </bottom>
      <diagonal/>
    </border>
    <border>
      <left style="thin">
        <color theme="1"/>
      </left>
      <right style="double">
        <color indexed="64"/>
      </right>
      <top/>
      <bottom style="thin">
        <color theme="1"/>
      </bottom>
      <diagonal/>
    </border>
    <border>
      <left style="medium">
        <color indexed="64"/>
      </left>
      <right style="thin">
        <color theme="1"/>
      </right>
      <top style="medium">
        <color indexed="64"/>
      </top>
      <bottom style="double">
        <color indexed="64"/>
      </bottom>
      <diagonal/>
    </border>
    <border>
      <left style="thin">
        <color theme="1"/>
      </left>
      <right/>
      <top style="medium">
        <color indexed="64"/>
      </top>
      <bottom style="double">
        <color indexed="64"/>
      </bottom>
      <diagonal/>
    </border>
    <border>
      <left style="hair">
        <color theme="1"/>
      </left>
      <right style="thin">
        <color theme="1"/>
      </right>
      <top style="medium">
        <color indexed="64"/>
      </top>
      <bottom style="double">
        <color indexed="64"/>
      </bottom>
      <diagonal/>
    </border>
    <border>
      <left style="thin">
        <color theme="1"/>
      </left>
      <right style="thin">
        <color theme="1"/>
      </right>
      <top style="medium">
        <color indexed="64"/>
      </top>
      <bottom style="double">
        <color indexed="64"/>
      </bottom>
      <diagonal/>
    </border>
    <border>
      <left/>
      <right style="thin">
        <color theme="1"/>
      </right>
      <top style="medium">
        <color indexed="64"/>
      </top>
      <bottom style="double">
        <color indexed="64"/>
      </bottom>
      <diagonal/>
    </border>
    <border>
      <left style="thin">
        <color theme="1"/>
      </left>
      <right style="double">
        <color indexed="64"/>
      </right>
      <top style="medium">
        <color indexed="64"/>
      </top>
      <bottom style="double">
        <color indexed="64"/>
      </bottom>
      <diagonal/>
    </border>
    <border>
      <left style="thin">
        <color theme="1"/>
      </left>
      <right style="hair">
        <color theme="1"/>
      </right>
      <top style="medium">
        <color indexed="64"/>
      </top>
      <bottom style="double">
        <color indexed="64"/>
      </bottom>
      <diagonal/>
    </border>
    <border>
      <left style="thin">
        <color theme="1"/>
      </left>
      <right style="medium">
        <color indexed="64"/>
      </right>
      <top style="medium">
        <color indexed="64"/>
      </top>
      <bottom style="double">
        <color indexed="64"/>
      </bottom>
      <diagonal/>
    </border>
    <border>
      <left style="double">
        <color theme="1"/>
      </left>
      <right style="thin">
        <color theme="1"/>
      </right>
      <top/>
      <bottom style="thin">
        <color theme="1"/>
      </bottom>
      <diagonal/>
    </border>
    <border>
      <left style="double">
        <color theme="1"/>
      </left>
      <right style="thin">
        <color theme="1"/>
      </right>
      <top style="medium">
        <color indexed="64"/>
      </top>
      <bottom style="double">
        <color indexed="64"/>
      </bottom>
      <diagonal/>
    </border>
    <border>
      <left/>
      <right style="medium">
        <color rgb="FFFF0000"/>
      </right>
      <top style="medium">
        <color rgb="FFFF0000"/>
      </top>
      <bottom style="medium">
        <color rgb="FFFF0000"/>
      </bottom>
      <diagonal/>
    </border>
    <border>
      <left style="double">
        <color indexed="64"/>
      </left>
      <right/>
      <top/>
      <bottom style="thin">
        <color indexed="64"/>
      </bottom>
      <diagonal/>
    </border>
    <border>
      <left/>
      <right style="medium">
        <color rgb="FFFF0000"/>
      </right>
      <top/>
      <bottom style="thin">
        <color indexed="64"/>
      </bottom>
      <diagonal/>
    </border>
    <border>
      <left/>
      <right style="medium">
        <color rgb="FFFF0000"/>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rgb="FFFF0000"/>
      </right>
      <top/>
      <bottom/>
      <diagonal/>
    </border>
    <border>
      <left/>
      <right/>
      <top/>
      <bottom style="medium">
        <color indexed="64"/>
      </bottom>
      <diagonal/>
    </border>
    <border>
      <left style="medium">
        <color rgb="FFFF0000"/>
      </left>
      <right style="medium">
        <color rgb="FFFF0000"/>
      </right>
      <top/>
      <bottom style="medium">
        <color rgb="FFFF0000"/>
      </bottom>
      <diagonal/>
    </border>
  </borders>
  <cellStyleXfs count="2">
    <xf numFmtId="0" fontId="0" fillId="0" borderId="0">
      <alignment vertical="center"/>
    </xf>
    <xf numFmtId="0" fontId="2" fillId="0" borderId="0">
      <alignment vertical="center"/>
    </xf>
  </cellStyleXfs>
  <cellXfs count="322">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0" borderId="0" xfId="0" applyFill="1" applyBorder="1" applyAlignment="1">
      <alignment horizontal="center" vertical="center"/>
    </xf>
    <xf numFmtId="0" fontId="7" fillId="0" borderId="0" xfId="0" applyFont="1" applyBorder="1" applyAlignment="1">
      <alignment horizontal="centerContinuous" vertical="center"/>
    </xf>
    <xf numFmtId="0" fontId="0" fillId="0" borderId="0" xfId="0" applyBorder="1" applyAlignment="1">
      <alignment horizontal="centerContinuous" vertical="center"/>
    </xf>
    <xf numFmtId="0" fontId="0" fillId="0" borderId="0" xfId="0" applyBorder="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Continuous" vertical="center" wrapText="1"/>
    </xf>
    <xf numFmtId="0" fontId="0" fillId="0" borderId="0" xfId="0" applyFill="1" applyBorder="1" applyAlignment="1">
      <alignment vertical="center" wrapText="1"/>
    </xf>
    <xf numFmtId="0" fontId="8" fillId="0" borderId="0" xfId="0" applyFont="1" applyBorder="1" applyAlignment="1">
      <alignment horizontal="center" vertical="center"/>
    </xf>
    <xf numFmtId="0" fontId="9" fillId="0" borderId="0" xfId="0" applyFont="1" applyBorder="1" applyAlignment="1">
      <alignment vertical="center"/>
    </xf>
    <xf numFmtId="0" fontId="13" fillId="0" borderId="0" xfId="0" applyFont="1" applyAlignment="1">
      <alignment horizontal="centerContinuous" vertical="center"/>
    </xf>
    <xf numFmtId="0" fontId="5" fillId="0" borderId="0" xfId="0" applyFont="1" applyAlignment="1">
      <alignment horizontal="center" vertical="center"/>
    </xf>
    <xf numFmtId="0" fontId="11" fillId="0" borderId="0" xfId="0" applyFont="1" applyAlignment="1">
      <alignment horizontal="center" vertical="center"/>
    </xf>
    <xf numFmtId="0" fontId="0" fillId="0" borderId="5" xfId="0" applyBorder="1">
      <alignment vertical="center"/>
    </xf>
    <xf numFmtId="179" fontId="9" fillId="0" borderId="0" xfId="0" applyNumberFormat="1" applyFont="1" applyBorder="1" applyAlignment="1">
      <alignment vertical="center"/>
    </xf>
    <xf numFmtId="0" fontId="10" fillId="0" borderId="0" xfId="0" applyFont="1" applyBorder="1" applyAlignment="1">
      <alignment horizontal="center" vertical="center"/>
    </xf>
    <xf numFmtId="0" fontId="15" fillId="0" borderId="0" xfId="0" applyFont="1" applyAlignment="1">
      <alignment horizontal="centerContinuous" vertical="center"/>
    </xf>
    <xf numFmtId="0" fontId="7" fillId="0" borderId="0" xfId="0" applyFont="1" applyBorder="1" applyAlignment="1">
      <alignment vertical="center"/>
    </xf>
    <xf numFmtId="0" fontId="2" fillId="0" borderId="15" xfId="0" applyFont="1" applyBorder="1" applyAlignment="1">
      <alignment horizontal="center" vertical="center"/>
    </xf>
    <xf numFmtId="0" fontId="16" fillId="0" borderId="14" xfId="0" applyFont="1" applyBorder="1" applyAlignment="1">
      <alignment horizontal="center" vertical="center"/>
    </xf>
    <xf numFmtId="0" fontId="16" fillId="0" borderId="17" xfId="0" applyFont="1" applyBorder="1" applyAlignment="1">
      <alignment horizontal="center" vertical="center"/>
    </xf>
    <xf numFmtId="0" fontId="8" fillId="0" borderId="20" xfId="0" applyFont="1" applyBorder="1" applyAlignment="1">
      <alignment horizontal="center" vertical="center"/>
    </xf>
    <xf numFmtId="0" fontId="9" fillId="0" borderId="0" xfId="0" applyFont="1" applyAlignment="1">
      <alignment horizontal="center" vertical="center"/>
    </xf>
    <xf numFmtId="0" fontId="17" fillId="0" borderId="0" xfId="0" applyFont="1" applyAlignment="1">
      <alignment horizontal="center" vertical="center"/>
    </xf>
    <xf numFmtId="0" fontId="17" fillId="0" borderId="0" xfId="0" applyFont="1">
      <alignment vertical="center"/>
    </xf>
    <xf numFmtId="0" fontId="5" fillId="0" borderId="0" xfId="0" applyFont="1" applyFill="1" applyBorder="1" applyAlignment="1">
      <alignment horizontal="center" vertical="center"/>
    </xf>
    <xf numFmtId="0" fontId="17" fillId="0" borderId="0" xfId="0" applyFont="1" applyAlignment="1">
      <alignment horizontal="centerContinuous" vertical="center"/>
    </xf>
    <xf numFmtId="0" fontId="17" fillId="0" borderId="0" xfId="0" applyFont="1" applyAlignment="1">
      <alignment horizontal="right" vertical="center"/>
    </xf>
    <xf numFmtId="0" fontId="10" fillId="0" borderId="0" xfId="0" applyFont="1" applyBorder="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2" fillId="0" borderId="23" xfId="0" applyFont="1" applyBorder="1" applyAlignment="1">
      <alignment horizontal="center" vertical="center"/>
    </xf>
    <xf numFmtId="0" fontId="0" fillId="0" borderId="23" xfId="0" applyBorder="1" applyAlignment="1">
      <alignment horizontal="center" vertical="center"/>
    </xf>
    <xf numFmtId="49" fontId="19" fillId="0" borderId="32" xfId="0" applyNumberFormat="1" applyFont="1" applyFill="1" applyBorder="1" applyAlignment="1">
      <alignment horizontal="center"/>
    </xf>
    <xf numFmtId="178" fontId="21" fillId="0" borderId="23" xfId="0" applyNumberFormat="1" applyFont="1" applyFill="1" applyBorder="1" applyAlignment="1">
      <alignment horizontal="center"/>
    </xf>
    <xf numFmtId="49" fontId="22" fillId="0" borderId="23" xfId="0" applyNumberFormat="1" applyFont="1" applyFill="1" applyBorder="1" applyAlignment="1">
      <alignment horizontal="center"/>
    </xf>
    <xf numFmtId="0" fontId="5" fillId="0" borderId="0" xfId="0" applyFont="1" applyBorder="1">
      <alignment vertical="center"/>
    </xf>
    <xf numFmtId="0" fontId="22" fillId="0" borderId="15" xfId="0" applyNumberFormat="1" applyFont="1" applyFill="1" applyBorder="1" applyAlignment="1">
      <alignment horizontal="center"/>
    </xf>
    <xf numFmtId="0" fontId="16" fillId="0" borderId="23" xfId="0" applyFont="1" applyBorder="1" applyAlignment="1">
      <alignment horizontal="center"/>
    </xf>
    <xf numFmtId="0" fontId="19" fillId="0" borderId="33" xfId="0" applyNumberFormat="1" applyFont="1" applyFill="1" applyBorder="1" applyAlignment="1">
      <alignment horizontal="center"/>
    </xf>
    <xf numFmtId="49" fontId="19" fillId="0" borderId="3" xfId="0" applyNumberFormat="1" applyFont="1" applyFill="1" applyBorder="1" applyAlignment="1">
      <alignment horizontal="center"/>
    </xf>
    <xf numFmtId="178" fontId="20" fillId="0" borderId="23" xfId="0" applyNumberFormat="1" applyFont="1" applyFill="1" applyBorder="1" applyAlignment="1">
      <alignment horizontal="center"/>
    </xf>
    <xf numFmtId="49" fontId="19" fillId="0" borderId="23" xfId="0" applyNumberFormat="1" applyFont="1" applyFill="1" applyBorder="1" applyAlignment="1">
      <alignment horizontal="center"/>
    </xf>
    <xf numFmtId="0" fontId="0" fillId="0" borderId="0" xfId="0" applyBorder="1" applyAlignment="1">
      <alignment vertical="center"/>
    </xf>
    <xf numFmtId="0" fontId="16" fillId="0" borderId="0" xfId="0" applyFont="1" applyBorder="1" applyAlignment="1">
      <alignment horizontal="center" vertical="center"/>
    </xf>
    <xf numFmtId="0" fontId="2" fillId="0" borderId="0" xfId="0" applyFont="1" applyBorder="1" applyAlignment="1">
      <alignment horizontal="center" vertical="center"/>
    </xf>
    <xf numFmtId="177" fontId="2" fillId="0" borderId="0" xfId="0" applyNumberFormat="1" applyFont="1" applyBorder="1" applyAlignment="1">
      <alignment horizontal="center" vertical="center"/>
    </xf>
    <xf numFmtId="0" fontId="16" fillId="0" borderId="37" xfId="0" applyFont="1" applyBorder="1" applyAlignment="1">
      <alignment horizontal="center" vertical="center"/>
    </xf>
    <xf numFmtId="0" fontId="16" fillId="0" borderId="45" xfId="0" applyFont="1" applyBorder="1" applyAlignment="1">
      <alignment horizontal="center" vertical="center"/>
    </xf>
    <xf numFmtId="0" fontId="0" fillId="0" borderId="23" xfId="0" applyBorder="1" applyAlignment="1">
      <alignment horizontal="left" vertical="center"/>
    </xf>
    <xf numFmtId="57" fontId="0" fillId="0" borderId="23" xfId="0" applyNumberFormat="1" applyBorder="1">
      <alignment vertical="center"/>
    </xf>
    <xf numFmtId="57" fontId="0" fillId="0" borderId="23" xfId="0" applyNumberFormat="1" applyBorder="1" applyAlignment="1">
      <alignment horizontal="left" vertical="center"/>
    </xf>
    <xf numFmtId="180" fontId="2" fillId="0" borderId="15" xfId="0" applyNumberFormat="1" applyFont="1" applyBorder="1" applyAlignment="1">
      <alignment horizontal="center" vertical="center" shrinkToFit="1"/>
    </xf>
    <xf numFmtId="180" fontId="2" fillId="0" borderId="16" xfId="0" applyNumberFormat="1" applyFont="1" applyBorder="1" applyAlignment="1">
      <alignment horizontal="center" vertical="center" shrinkToFit="1"/>
    </xf>
    <xf numFmtId="180" fontId="2" fillId="0" borderId="44" xfId="0" applyNumberFormat="1" applyFont="1" applyBorder="1" applyAlignment="1">
      <alignment horizontal="center" vertical="center" shrinkToFit="1"/>
    </xf>
    <xf numFmtId="180" fontId="16" fillId="0" borderId="23" xfId="0" applyNumberFormat="1" applyFont="1" applyBorder="1" applyAlignment="1">
      <alignment horizontal="center"/>
    </xf>
    <xf numFmtId="180" fontId="0" fillId="0" borderId="0" xfId="0" applyNumberFormat="1">
      <alignment vertical="center"/>
    </xf>
    <xf numFmtId="0" fontId="0" fillId="0" borderId="23" xfId="0" applyNumberFormat="1" applyBorder="1">
      <alignment vertical="center"/>
    </xf>
    <xf numFmtId="180" fontId="2" fillId="0" borderId="43" xfId="0" applyNumberFormat="1" applyFont="1" applyBorder="1" applyAlignment="1">
      <alignment horizontal="center" vertical="center" shrinkToFit="1"/>
    </xf>
    <xf numFmtId="180" fontId="2" fillId="0" borderId="38" xfId="0" applyNumberFormat="1" applyFont="1" applyBorder="1" applyAlignment="1">
      <alignment horizontal="center" vertical="center" shrinkToFit="1"/>
    </xf>
    <xf numFmtId="180" fontId="2" fillId="0" borderId="46" xfId="0" applyNumberFormat="1" applyFont="1" applyBorder="1" applyAlignment="1">
      <alignment horizontal="center" vertical="center" shrinkToFit="1"/>
    </xf>
    <xf numFmtId="180" fontId="2" fillId="0" borderId="56" xfId="0" applyNumberFormat="1" applyFont="1" applyBorder="1" applyAlignment="1">
      <alignment horizontal="center" vertical="center" shrinkToFit="1"/>
    </xf>
    <xf numFmtId="0" fontId="16" fillId="0" borderId="42" xfId="0" applyFont="1" applyBorder="1" applyAlignment="1">
      <alignment horizontal="center" vertical="center"/>
    </xf>
    <xf numFmtId="0" fontId="16" fillId="0" borderId="63" xfId="0" applyFont="1" applyBorder="1" applyAlignment="1">
      <alignment horizontal="center" vertical="center"/>
    </xf>
    <xf numFmtId="180" fontId="2" fillId="0" borderId="64" xfId="0" applyNumberFormat="1" applyFont="1" applyBorder="1" applyAlignment="1">
      <alignment horizontal="center" vertical="center" shrinkToFit="1"/>
    </xf>
    <xf numFmtId="180" fontId="2" fillId="0" borderId="51" xfId="0" applyNumberFormat="1" applyFont="1" applyBorder="1" applyAlignment="1">
      <alignment horizontal="center" vertical="center" shrinkToFit="1"/>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1" xfId="0" applyFont="1" applyBorder="1" applyAlignment="1">
      <alignment horizontal="center" vertical="center"/>
    </xf>
    <xf numFmtId="180" fontId="2" fillId="0" borderId="49" xfId="0" applyNumberFormat="1" applyFont="1" applyBorder="1" applyAlignment="1">
      <alignment horizontal="center" vertical="center" shrinkToFit="1"/>
    </xf>
    <xf numFmtId="0" fontId="0" fillId="0" borderId="0" xfId="0" applyAlignment="1">
      <alignment vertical="center" shrinkToFit="1"/>
    </xf>
    <xf numFmtId="0" fontId="15" fillId="0" borderId="0" xfId="0" applyFont="1" applyAlignment="1">
      <alignment horizontal="centerContinuous" vertical="center" shrinkToFit="1"/>
    </xf>
    <xf numFmtId="0" fontId="17" fillId="0" borderId="0" xfId="0" applyFont="1" applyAlignment="1">
      <alignment horizontal="centerContinuous" vertical="center" shrinkToFit="1"/>
    </xf>
    <xf numFmtId="0" fontId="17" fillId="0" borderId="0" xfId="0" applyFont="1" applyAlignment="1">
      <alignment vertical="center" shrinkToFit="1"/>
    </xf>
    <xf numFmtId="0" fontId="17" fillId="0" borderId="0" xfId="0" applyFont="1" applyAlignment="1">
      <alignment horizontal="right" vertical="center" shrinkToFit="1"/>
    </xf>
    <xf numFmtId="0" fontId="9" fillId="0" borderId="0" xfId="0" applyFont="1" applyAlignment="1">
      <alignment horizontal="center" vertical="center" shrinkToFit="1"/>
    </xf>
    <xf numFmtId="0" fontId="17" fillId="0" borderId="0" xfId="0" applyFont="1" applyAlignment="1">
      <alignment horizontal="center" vertical="center" shrinkToFit="1"/>
    </xf>
    <xf numFmtId="0" fontId="7" fillId="0" borderId="0" xfId="0" applyFont="1" applyBorder="1" applyAlignment="1">
      <alignment vertical="center" shrinkToFit="1"/>
    </xf>
    <xf numFmtId="0" fontId="7" fillId="0" borderId="0" xfId="0" applyFont="1" applyBorder="1" applyAlignment="1">
      <alignment horizontal="centerContinuous" vertical="center" shrinkToFit="1"/>
    </xf>
    <xf numFmtId="0" fontId="0" fillId="0" borderId="0" xfId="0" applyBorder="1" applyAlignment="1">
      <alignment vertical="center" shrinkToFit="1"/>
    </xf>
    <xf numFmtId="0" fontId="5" fillId="0" borderId="0" xfId="0" applyFont="1" applyAlignment="1">
      <alignment horizontal="center" vertical="center" shrinkToFit="1"/>
    </xf>
    <xf numFmtId="0" fontId="11" fillId="0" borderId="0" xfId="0" applyFont="1" applyAlignment="1">
      <alignment horizontal="center" vertical="center" shrinkToFit="1"/>
    </xf>
    <xf numFmtId="0" fontId="0" fillId="0" borderId="0" xfId="0" applyAlignment="1">
      <alignment horizontal="center" vertical="center" shrinkToFit="1"/>
    </xf>
    <xf numFmtId="0" fontId="8"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9" fillId="0" borderId="0" xfId="0" applyFont="1" applyBorder="1" applyAlignment="1">
      <alignment vertical="center" shrinkToFit="1"/>
    </xf>
    <xf numFmtId="0" fontId="0" fillId="0" borderId="0" xfId="0" applyFill="1" applyBorder="1" applyAlignment="1">
      <alignment horizontal="center" vertical="center" shrinkToFit="1"/>
    </xf>
    <xf numFmtId="0" fontId="0" fillId="0" borderId="0" xfId="0" applyAlignment="1">
      <alignment horizontal="centerContinuous" vertical="center" shrinkToFit="1"/>
    </xf>
    <xf numFmtId="0" fontId="0" fillId="0" borderId="5" xfId="0" applyBorder="1" applyAlignment="1">
      <alignment vertical="center" shrinkToFit="1"/>
    </xf>
    <xf numFmtId="0" fontId="0" fillId="0" borderId="0" xfId="0" applyFill="1" applyBorder="1" applyAlignment="1">
      <alignment horizontal="centerContinuous" vertical="center" shrinkToFit="1"/>
    </xf>
    <xf numFmtId="0" fontId="13" fillId="0" borderId="0" xfId="0" applyFont="1" applyAlignment="1">
      <alignment horizontal="centerContinuous" vertical="center" shrinkToFit="1"/>
    </xf>
    <xf numFmtId="0" fontId="0" fillId="0" borderId="0" xfId="0" applyBorder="1" applyAlignment="1">
      <alignment horizontal="centerContinuous" vertical="center" shrinkToFit="1"/>
    </xf>
    <xf numFmtId="0" fontId="0" fillId="0" borderId="0" xfId="0" applyFill="1" applyBorder="1" applyAlignment="1">
      <alignment vertical="center" shrinkToFit="1"/>
    </xf>
    <xf numFmtId="0" fontId="5" fillId="0" borderId="0" xfId="0" applyFont="1" applyFill="1" applyBorder="1" applyAlignment="1">
      <alignment horizontal="center" vertical="center" shrinkToFit="1"/>
    </xf>
    <xf numFmtId="179" fontId="9" fillId="0" borderId="0" xfId="0" applyNumberFormat="1" applyFont="1" applyBorder="1" applyAlignment="1">
      <alignment vertical="center" shrinkToFit="1"/>
    </xf>
    <xf numFmtId="0" fontId="5" fillId="0" borderId="0" xfId="0" applyFont="1" applyBorder="1" applyAlignment="1">
      <alignment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69" xfId="0" applyFont="1" applyBorder="1" applyAlignment="1">
      <alignment horizontal="center" vertical="center" shrinkToFit="1"/>
    </xf>
    <xf numFmtId="0" fontId="16" fillId="0" borderId="63"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27" xfId="0" applyFont="1" applyBorder="1" applyAlignment="1">
      <alignment horizontal="center" vertical="center" shrinkToFit="1"/>
    </xf>
    <xf numFmtId="177" fontId="2" fillId="0" borderId="27" xfId="0" applyNumberFormat="1" applyFont="1" applyBorder="1" applyAlignment="1">
      <alignment horizontal="center" vertical="center" shrinkToFit="1"/>
    </xf>
    <xf numFmtId="0" fontId="16" fillId="0" borderId="37"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3" xfId="0" applyFont="1" applyBorder="1" applyAlignment="1">
      <alignment horizontal="center" vertical="center" shrinkToFit="1"/>
    </xf>
    <xf numFmtId="177" fontId="2" fillId="0" borderId="17" xfId="0" applyNumberFormat="1" applyFont="1" applyBorder="1" applyAlignment="1">
      <alignment horizontal="center" vertical="center" shrinkToFit="1"/>
    </xf>
    <xf numFmtId="0" fontId="0" fillId="0" borderId="26" xfId="0" applyBorder="1" applyAlignment="1">
      <alignment horizontal="center" vertical="center" shrinkToFit="1"/>
    </xf>
    <xf numFmtId="0" fontId="0" fillId="0" borderId="17" xfId="0" applyBorder="1" applyAlignment="1">
      <alignment horizontal="center" vertical="center" shrinkToFit="1"/>
    </xf>
    <xf numFmtId="0" fontId="0" fillId="0" borderId="23" xfId="0" applyBorder="1" applyAlignment="1">
      <alignment horizontal="center" vertical="center" shrinkToFit="1"/>
    </xf>
    <xf numFmtId="0" fontId="2" fillId="0" borderId="26" xfId="0" applyFont="1" applyBorder="1" applyAlignment="1">
      <alignment horizontal="center" vertical="center" shrinkToFit="1"/>
    </xf>
    <xf numFmtId="0" fontId="2" fillId="0" borderId="17" xfId="0" applyFont="1" applyBorder="1" applyAlignment="1">
      <alignment horizontal="center" vertical="center" shrinkToFit="1"/>
    </xf>
    <xf numFmtId="0" fontId="16" fillId="0" borderId="14" xfId="0" applyFont="1" applyBorder="1" applyAlignment="1">
      <alignment horizontal="center" vertical="center" shrinkToFit="1"/>
    </xf>
    <xf numFmtId="0" fontId="2" fillId="0" borderId="29" xfId="0" applyFont="1" applyBorder="1" applyAlignment="1">
      <alignment horizontal="center" vertical="center" shrinkToFit="1"/>
    </xf>
    <xf numFmtId="0" fontId="16" fillId="0" borderId="45" xfId="0" applyFont="1" applyBorder="1" applyAlignment="1">
      <alignment horizontal="center" vertical="center" shrinkToFit="1"/>
    </xf>
    <xf numFmtId="0" fontId="2" fillId="0" borderId="28" xfId="0" applyFont="1" applyBorder="1" applyAlignment="1">
      <alignment horizontal="center" vertical="center" shrinkToFit="1"/>
    </xf>
    <xf numFmtId="0" fontId="16" fillId="0" borderId="17"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177" fontId="2" fillId="0" borderId="42" xfId="0" applyNumberFormat="1" applyFont="1" applyBorder="1" applyAlignment="1">
      <alignment horizontal="center" vertical="center" shrinkToFit="1"/>
    </xf>
    <xf numFmtId="0" fontId="16" fillId="0" borderId="47" xfId="0" applyFont="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0" xfId="0" applyBorder="1" applyAlignment="1">
      <alignment horizontal="center" vertical="center" shrinkToFit="1"/>
    </xf>
    <xf numFmtId="0" fontId="16" fillId="0" borderId="37" xfId="0" applyFont="1" applyBorder="1" applyAlignment="1">
      <alignment horizontal="center" vertical="center" wrapText="1" shrinkToFit="1"/>
    </xf>
    <xf numFmtId="0" fontId="16" fillId="0" borderId="39" xfId="0" applyFont="1" applyBorder="1" applyAlignment="1">
      <alignment horizontal="center" vertical="center" wrapText="1" shrinkToFit="1"/>
    </xf>
    <xf numFmtId="0" fontId="16" fillId="0" borderId="73"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0" fillId="0" borderId="0" xfId="0" applyBorder="1" applyAlignment="1">
      <alignment horizontal="center" vertical="center" shrinkToFit="1"/>
    </xf>
    <xf numFmtId="0" fontId="0" fillId="0" borderId="5" xfId="0" applyBorder="1" applyAlignment="1">
      <alignment vertical="center"/>
    </xf>
    <xf numFmtId="0" fontId="16" fillId="0" borderId="52" xfId="0" applyFont="1" applyBorder="1" applyAlignment="1">
      <alignment horizontal="center" vertical="center" wrapText="1" shrinkToFit="1"/>
    </xf>
    <xf numFmtId="0" fontId="3" fillId="0" borderId="70" xfId="0" applyFont="1" applyBorder="1" applyAlignment="1">
      <alignment horizontal="center" vertical="center" wrapText="1"/>
    </xf>
    <xf numFmtId="0" fontId="3" fillId="0" borderId="72" xfId="0" applyFont="1" applyBorder="1" applyAlignment="1">
      <alignment horizontal="center" vertical="center" shrinkToFit="1"/>
    </xf>
    <xf numFmtId="0" fontId="2" fillId="0" borderId="0" xfId="0" applyFont="1">
      <alignment vertical="center"/>
    </xf>
    <xf numFmtId="0" fontId="2" fillId="0" borderId="0" xfId="0" applyFont="1" applyAlignment="1">
      <alignment horizontal="centerContinuous" vertical="center"/>
    </xf>
    <xf numFmtId="0" fontId="2" fillId="0" borderId="0" xfId="0" applyFont="1" applyAlignment="1">
      <alignment horizontal="left" vertical="center"/>
    </xf>
    <xf numFmtId="0" fontId="2" fillId="0" borderId="19" xfId="0" applyFont="1" applyBorder="1" applyAlignment="1">
      <alignment horizontal="center" vertical="center"/>
    </xf>
    <xf numFmtId="0" fontId="2" fillId="0" borderId="0" xfId="0" applyFont="1" applyBorder="1">
      <alignment vertical="center"/>
    </xf>
    <xf numFmtId="0" fontId="26" fillId="0" borderId="0" xfId="0" applyFont="1" applyBorder="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vertical="center"/>
    </xf>
    <xf numFmtId="0" fontId="2" fillId="0" borderId="0" xfId="0" applyFont="1" applyAlignment="1">
      <alignment vertical="center" shrinkToFit="1"/>
    </xf>
    <xf numFmtId="0" fontId="2" fillId="0" borderId="0" xfId="0" applyFont="1" applyAlignment="1">
      <alignment horizontal="centerContinuous" vertical="center" shrinkToFit="1"/>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2" fillId="0" borderId="31" xfId="0" applyFont="1" applyBorder="1" applyAlignment="1">
      <alignment horizontal="center" vertical="center" shrinkToFit="1"/>
    </xf>
    <xf numFmtId="0" fontId="26" fillId="0" borderId="0" xfId="0" applyFont="1" applyBorder="1" applyAlignment="1">
      <alignment vertical="center" shrinkToFit="1"/>
    </xf>
    <xf numFmtId="0" fontId="2" fillId="0" borderId="0" xfId="0" applyFont="1" applyBorder="1" applyAlignment="1">
      <alignment horizontal="centerContinuous" vertical="center" shrinkToFit="1"/>
    </xf>
    <xf numFmtId="0" fontId="0" fillId="0" borderId="4" xfId="0" applyBorder="1">
      <alignment vertical="center"/>
    </xf>
    <xf numFmtId="0" fontId="0" fillId="0" borderId="4" xfId="0" applyBorder="1" applyAlignment="1">
      <alignment vertical="center" shrinkToFit="1"/>
    </xf>
    <xf numFmtId="0" fontId="8" fillId="0" borderId="30" xfId="0" applyFont="1" applyBorder="1" applyAlignment="1">
      <alignment horizontal="center" vertical="center" shrinkToFit="1"/>
    </xf>
    <xf numFmtId="179" fontId="10" fillId="0" borderId="2" xfId="0" applyNumberFormat="1" applyFont="1" applyBorder="1" applyAlignment="1">
      <alignment vertical="center"/>
    </xf>
    <xf numFmtId="0" fontId="11" fillId="0" borderId="2" xfId="0" applyFont="1" applyBorder="1" applyAlignment="1">
      <alignment vertical="center"/>
    </xf>
    <xf numFmtId="179" fontId="10" fillId="0" borderId="0" xfId="0" applyNumberFormat="1" applyFont="1" applyBorder="1" applyAlignment="1">
      <alignment vertical="center"/>
    </xf>
    <xf numFmtId="0" fontId="11" fillId="0" borderId="0" xfId="0" applyFont="1" applyBorder="1" applyAlignment="1">
      <alignment vertical="center"/>
    </xf>
    <xf numFmtId="179" fontId="10" fillId="0" borderId="2" xfId="0" applyNumberFormat="1" applyFont="1" applyBorder="1" applyAlignment="1">
      <alignment vertical="center" shrinkToFit="1"/>
    </xf>
    <xf numFmtId="179" fontId="10" fillId="0" borderId="0" xfId="0" applyNumberFormat="1" applyFont="1" applyBorder="1" applyAlignment="1">
      <alignment vertical="center" shrinkToFit="1"/>
    </xf>
    <xf numFmtId="0" fontId="11" fillId="0" borderId="2" xfId="0" applyFont="1" applyBorder="1" applyAlignment="1">
      <alignment vertical="center" shrinkToFit="1"/>
    </xf>
    <xf numFmtId="0" fontId="11" fillId="0" borderId="0" xfId="0" applyFont="1" applyBorder="1" applyAlignment="1">
      <alignment vertical="center" shrinkToFit="1"/>
    </xf>
    <xf numFmtId="0" fontId="27" fillId="0" borderId="0" xfId="1" applyFont="1" applyAlignment="1">
      <alignment vertical="center"/>
    </xf>
    <xf numFmtId="0" fontId="28" fillId="0" borderId="7" xfId="1" applyFont="1" applyBorder="1" applyAlignment="1">
      <alignment vertical="center"/>
    </xf>
    <xf numFmtId="0" fontId="27" fillId="0" borderId="8" xfId="1" applyFont="1" applyBorder="1" applyAlignment="1">
      <alignment vertical="center"/>
    </xf>
    <xf numFmtId="0" fontId="27" fillId="0" borderId="9" xfId="1" applyFont="1" applyBorder="1" applyAlignment="1">
      <alignment vertical="center"/>
    </xf>
    <xf numFmtId="0" fontId="28" fillId="0" borderId="31" xfId="1" applyFont="1" applyBorder="1" applyAlignment="1">
      <alignment horizontal="left" vertical="center"/>
    </xf>
    <xf numFmtId="0" fontId="28" fillId="0" borderId="0" xfId="1" applyFont="1" applyBorder="1" applyAlignment="1">
      <alignment horizontal="left" vertical="center"/>
    </xf>
    <xf numFmtId="0" fontId="28" fillId="0" borderId="80" xfId="1" applyFont="1" applyBorder="1" applyAlignment="1">
      <alignment horizontal="left" vertical="center"/>
    </xf>
    <xf numFmtId="178" fontId="21" fillId="0" borderId="23" xfId="1" applyNumberFormat="1" applyFont="1" applyFill="1" applyBorder="1" applyAlignment="1">
      <alignment horizontal="center"/>
    </xf>
    <xf numFmtId="49" fontId="22" fillId="0" borderId="23" xfId="1" applyNumberFormat="1" applyFont="1" applyFill="1" applyBorder="1" applyAlignment="1">
      <alignment horizontal="center"/>
    </xf>
    <xf numFmtId="0" fontId="22" fillId="0" borderId="23" xfId="1" applyNumberFormat="1" applyFont="1" applyFill="1" applyBorder="1" applyAlignment="1">
      <alignment horizontal="center"/>
    </xf>
    <xf numFmtId="0" fontId="2" fillId="0" borderId="23" xfId="1" applyFont="1" applyBorder="1" applyAlignment="1">
      <alignment horizontal="center" vertical="center"/>
    </xf>
    <xf numFmtId="0" fontId="28" fillId="0" borderId="31" xfId="1" applyFont="1" applyBorder="1" applyAlignment="1">
      <alignment vertical="center"/>
    </xf>
    <xf numFmtId="0" fontId="27" fillId="0" borderId="0" xfId="1" applyFont="1" applyBorder="1" applyAlignment="1">
      <alignment vertical="center"/>
    </xf>
    <xf numFmtId="0" fontId="27" fillId="0" borderId="80" xfId="1" applyFont="1" applyBorder="1" applyAlignment="1">
      <alignment vertical="center"/>
    </xf>
    <xf numFmtId="0" fontId="28" fillId="0" borderId="0" xfId="1" applyFont="1" applyAlignment="1">
      <alignment vertical="center"/>
    </xf>
    <xf numFmtId="0" fontId="28" fillId="0" borderId="0" xfId="1" applyFont="1" applyBorder="1" applyAlignment="1">
      <alignment vertical="center"/>
    </xf>
    <xf numFmtId="0" fontId="28" fillId="0" borderId="80" xfId="1" applyFont="1" applyBorder="1" applyAlignment="1">
      <alignment vertical="center"/>
    </xf>
    <xf numFmtId="0" fontId="27" fillId="0" borderId="31" xfId="1" applyFont="1" applyBorder="1" applyAlignment="1">
      <alignment vertical="center"/>
    </xf>
    <xf numFmtId="0" fontId="27" fillId="0" borderId="31" xfId="1" applyFont="1" applyBorder="1" applyAlignment="1">
      <alignment vertical="top" wrapText="1"/>
    </xf>
    <xf numFmtId="0" fontId="27" fillId="0" borderId="0" xfId="1" applyFont="1" applyBorder="1" applyAlignment="1">
      <alignment vertical="top" wrapText="1"/>
    </xf>
    <xf numFmtId="0" fontId="27" fillId="0" borderId="80" xfId="1" applyFont="1" applyBorder="1" applyAlignment="1">
      <alignment vertical="top" wrapText="1"/>
    </xf>
    <xf numFmtId="0" fontId="27" fillId="0" borderId="10" xfId="1" applyFont="1" applyBorder="1" applyAlignment="1">
      <alignment vertical="center"/>
    </xf>
    <xf numFmtId="0" fontId="27" fillId="0" borderId="11" xfId="1" applyFont="1" applyBorder="1" applyAlignment="1">
      <alignment vertical="center"/>
    </xf>
    <xf numFmtId="0" fontId="27" fillId="0" borderId="12" xfId="1" applyFont="1" applyBorder="1" applyAlignment="1">
      <alignment vertical="center"/>
    </xf>
    <xf numFmtId="0" fontId="27" fillId="0" borderId="0" xfId="1" applyFont="1" applyAlignment="1">
      <alignment horizontal="center" vertical="center"/>
    </xf>
    <xf numFmtId="0" fontId="32" fillId="0" borderId="31" xfId="1" applyFont="1" applyBorder="1" applyAlignment="1">
      <alignment vertical="center"/>
    </xf>
    <xf numFmtId="0" fontId="3" fillId="0" borderId="0" xfId="0" applyFont="1" applyAlignment="1">
      <alignment horizontal="center" vertical="center" shrinkToFit="1"/>
    </xf>
    <xf numFmtId="0" fontId="2" fillId="2" borderId="0"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0" fillId="3" borderId="0" xfId="0" applyFill="1" applyAlignment="1">
      <alignment horizontal="center" vertical="center" shrinkToFit="1"/>
    </xf>
    <xf numFmtId="177" fontId="0" fillId="2" borderId="0" xfId="0" applyNumberFormat="1" applyFill="1" applyBorder="1" applyAlignment="1">
      <alignment horizontal="center" vertical="center" shrinkToFit="1"/>
    </xf>
    <xf numFmtId="0" fontId="2" fillId="0" borderId="48" xfId="0" applyFont="1" applyBorder="1" applyAlignment="1">
      <alignment horizontal="center" vertical="center" shrinkToFit="1"/>
    </xf>
    <xf numFmtId="0" fontId="2" fillId="0" borderId="79"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53" xfId="0" applyFont="1" applyBorder="1" applyAlignment="1">
      <alignment horizontal="center" vertical="center" shrinkToFit="1"/>
    </xf>
    <xf numFmtId="0" fontId="8" fillId="0" borderId="6"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protection locked="0"/>
    </xf>
    <xf numFmtId="176" fontId="0" fillId="0" borderId="21" xfId="0" applyNumberFormat="1" applyBorder="1" applyAlignment="1" applyProtection="1">
      <alignment horizontal="center" vertical="center" shrinkToFit="1"/>
      <protection locked="0"/>
    </xf>
    <xf numFmtId="176" fontId="0" fillId="0" borderId="22" xfId="0" applyNumberFormat="1" applyBorder="1" applyAlignment="1" applyProtection="1">
      <alignment horizontal="center" vertical="center" shrinkToFit="1"/>
      <protection locked="0"/>
    </xf>
    <xf numFmtId="177" fontId="0" fillId="0" borderId="21" xfId="0" applyNumberFormat="1" applyBorder="1" applyAlignment="1" applyProtection="1">
      <alignment horizontal="center" vertical="center" shrinkToFit="1"/>
      <protection locked="0"/>
    </xf>
    <xf numFmtId="177" fontId="0" fillId="0" borderId="22" xfId="0" applyNumberFormat="1" applyBorder="1" applyAlignment="1" applyProtection="1">
      <alignment horizontal="center" vertical="center" shrinkToFit="1"/>
      <protection locked="0"/>
    </xf>
    <xf numFmtId="181" fontId="0" fillId="0" borderId="22" xfId="0" applyNumberFormat="1" applyBorder="1" applyAlignment="1" applyProtection="1">
      <alignment horizontal="center" vertical="center" shrinkToFit="1"/>
      <protection locked="0"/>
    </xf>
    <xf numFmtId="178" fontId="0" fillId="0" borderId="21" xfId="0" applyNumberFormat="1" applyBorder="1" applyAlignment="1" applyProtection="1">
      <alignment horizontal="center" vertical="center" shrinkToFit="1"/>
      <protection locked="0"/>
    </xf>
    <xf numFmtId="178" fontId="0" fillId="0" borderId="22" xfId="0" applyNumberFormat="1" applyBorder="1" applyAlignment="1" applyProtection="1">
      <alignment horizontal="center" vertical="center" shrinkToFit="1"/>
      <protection locked="0"/>
    </xf>
    <xf numFmtId="0" fontId="27" fillId="0" borderId="0" xfId="1" applyFont="1" applyBorder="1" applyAlignment="1">
      <alignment vertical="center"/>
    </xf>
    <xf numFmtId="0" fontId="27" fillId="0" borderId="80" xfId="1" applyFont="1" applyBorder="1" applyAlignment="1">
      <alignment vertical="center"/>
    </xf>
    <xf numFmtId="0" fontId="28" fillId="0" borderId="31" xfId="1" applyFont="1" applyBorder="1" applyAlignment="1">
      <alignment vertical="center"/>
    </xf>
    <xf numFmtId="0" fontId="35" fillId="0" borderId="0" xfId="1" applyFont="1" applyAlignment="1">
      <alignment vertical="center"/>
    </xf>
    <xf numFmtId="0" fontId="0" fillId="0" borderId="0" xfId="0" applyAlignment="1">
      <alignment horizontal="center" vertical="center" shrinkToFit="1"/>
    </xf>
    <xf numFmtId="178" fontId="0" fillId="2" borderId="0" xfId="0" applyNumberFormat="1" applyFill="1" applyBorder="1" applyAlignment="1">
      <alignment horizontal="center" vertical="center" shrinkToFit="1"/>
    </xf>
    <xf numFmtId="0" fontId="0" fillId="0" borderId="8" xfId="0" applyBorder="1" applyAlignment="1">
      <alignment horizontal="center" vertical="center" shrinkToFit="1"/>
    </xf>
    <xf numFmtId="181" fontId="0" fillId="0" borderId="82" xfId="0" applyNumberFormat="1" applyBorder="1" applyAlignment="1" applyProtection="1">
      <alignment horizontal="center" vertical="center" shrinkToFit="1"/>
      <protection locked="0"/>
    </xf>
    <xf numFmtId="176" fontId="0" fillId="0" borderId="82" xfId="0" applyNumberFormat="1" applyBorder="1" applyAlignment="1" applyProtection="1">
      <alignment horizontal="center" vertical="center" shrinkToFit="1"/>
      <protection locked="0"/>
    </xf>
    <xf numFmtId="0" fontId="9" fillId="0" borderId="6" xfId="0" applyFont="1" applyBorder="1" applyAlignment="1">
      <alignment horizontal="center" vertical="center" shrinkToFit="1"/>
    </xf>
    <xf numFmtId="0" fontId="9" fillId="0" borderId="6" xfId="0" applyFont="1" applyBorder="1" applyAlignment="1">
      <alignment horizontal="center" vertical="center"/>
    </xf>
    <xf numFmtId="0" fontId="28" fillId="0" borderId="31" xfId="1" applyFont="1" applyBorder="1" applyAlignment="1">
      <alignment horizontal="left" vertical="center"/>
    </xf>
    <xf numFmtId="0" fontId="28" fillId="0" borderId="0" xfId="1" applyFont="1" applyBorder="1" applyAlignment="1">
      <alignment horizontal="left" vertical="center"/>
    </xf>
    <xf numFmtId="0" fontId="28" fillId="0" borderId="80" xfId="1" applyFont="1" applyBorder="1" applyAlignment="1">
      <alignment horizontal="left" vertical="center"/>
    </xf>
    <xf numFmtId="0" fontId="33" fillId="0" borderId="31" xfId="1" applyFont="1" applyBorder="1" applyAlignment="1">
      <alignment horizontal="center" vertical="center"/>
    </xf>
    <xf numFmtId="0" fontId="33" fillId="0" borderId="0" xfId="1" applyFont="1" applyBorder="1" applyAlignment="1">
      <alignment horizontal="center" vertical="center"/>
    </xf>
    <xf numFmtId="0" fontId="33" fillId="0" borderId="80" xfId="1" applyFont="1" applyBorder="1" applyAlignment="1">
      <alignment horizontal="center" vertical="center"/>
    </xf>
    <xf numFmtId="0" fontId="32" fillId="0" borderId="31" xfId="1" applyFont="1" applyBorder="1" applyAlignment="1">
      <alignment vertical="center"/>
    </xf>
    <xf numFmtId="0" fontId="32" fillId="0" borderId="0" xfId="1" applyFont="1" applyBorder="1" applyAlignment="1">
      <alignment vertical="center"/>
    </xf>
    <xf numFmtId="0" fontId="32" fillId="0" borderId="80" xfId="1" applyFont="1" applyBorder="1" applyAlignment="1">
      <alignment vertical="center"/>
    </xf>
    <xf numFmtId="0" fontId="32" fillId="0" borderId="7" xfId="1" applyFont="1" applyBorder="1" applyAlignment="1">
      <alignment vertical="center"/>
    </xf>
    <xf numFmtId="0" fontId="32" fillId="0" borderId="8" xfId="1" applyFont="1" applyBorder="1" applyAlignment="1">
      <alignment vertical="center"/>
    </xf>
    <xf numFmtId="0" fontId="32" fillId="0" borderId="9" xfId="1" applyFont="1" applyBorder="1" applyAlignment="1">
      <alignment vertical="center"/>
    </xf>
    <xf numFmtId="0" fontId="28" fillId="0" borderId="31" xfId="1" applyFont="1" applyBorder="1" applyAlignment="1">
      <alignment vertical="center"/>
    </xf>
    <xf numFmtId="0" fontId="28" fillId="0" borderId="0" xfId="1" applyFont="1" applyBorder="1" applyAlignment="1">
      <alignment vertical="center"/>
    </xf>
    <xf numFmtId="0" fontId="28" fillId="0" borderId="80" xfId="1" applyFont="1" applyBorder="1" applyAlignment="1">
      <alignment vertical="center"/>
    </xf>
    <xf numFmtId="0" fontId="29" fillId="0" borderId="31" xfId="1" applyFont="1" applyBorder="1" applyAlignment="1">
      <alignment vertical="center"/>
    </xf>
    <xf numFmtId="0" fontId="29" fillId="0" borderId="0" xfId="1" applyFont="1" applyBorder="1" applyAlignment="1">
      <alignment vertical="center"/>
    </xf>
    <xf numFmtId="0" fontId="29" fillId="0" borderId="80" xfId="1" applyFont="1" applyBorder="1" applyAlignment="1">
      <alignment vertical="center"/>
    </xf>
    <xf numFmtId="0" fontId="27" fillId="0" borderId="31" xfId="1" applyFont="1" applyBorder="1" applyAlignment="1">
      <alignment horizontal="left" vertical="center"/>
    </xf>
    <xf numFmtId="0" fontId="27" fillId="0" borderId="0" xfId="1" applyFont="1" applyBorder="1" applyAlignment="1">
      <alignment horizontal="left" vertical="center"/>
    </xf>
    <xf numFmtId="0" fontId="27" fillId="0" borderId="80" xfId="1" applyFont="1" applyBorder="1" applyAlignment="1">
      <alignment horizontal="left" vertical="center"/>
    </xf>
    <xf numFmtId="0" fontId="36" fillId="0" borderId="31" xfId="1" applyFont="1" applyBorder="1" applyAlignment="1">
      <alignment vertical="center"/>
    </xf>
    <xf numFmtId="0" fontId="36" fillId="0" borderId="0" xfId="1" applyFont="1" applyBorder="1" applyAlignment="1">
      <alignment vertical="center"/>
    </xf>
    <xf numFmtId="0" fontId="36" fillId="0" borderId="80" xfId="1" applyFont="1" applyBorder="1" applyAlignment="1">
      <alignment vertical="center"/>
    </xf>
    <xf numFmtId="0" fontId="27" fillId="0" borderId="31" xfId="1" applyFont="1" applyBorder="1" applyAlignment="1">
      <alignment vertical="top" wrapText="1"/>
    </xf>
    <xf numFmtId="0" fontId="27" fillId="0" borderId="0" xfId="1" applyFont="1" applyBorder="1" applyAlignment="1">
      <alignment vertical="top" wrapText="1"/>
    </xf>
    <xf numFmtId="0" fontId="27" fillId="0" borderId="80" xfId="1" applyFont="1" applyBorder="1" applyAlignment="1">
      <alignment vertical="top" wrapText="1"/>
    </xf>
    <xf numFmtId="0" fontId="27" fillId="0" borderId="31" xfId="1" applyFont="1" applyBorder="1" applyAlignment="1">
      <alignment vertical="center"/>
    </xf>
    <xf numFmtId="0" fontId="27" fillId="0" borderId="0" xfId="1" applyFont="1" applyBorder="1" applyAlignment="1">
      <alignment vertical="center"/>
    </xf>
    <xf numFmtId="0" fontId="27" fillId="0" borderId="80" xfId="1" applyFont="1" applyBorder="1" applyAlignment="1">
      <alignment vertical="center"/>
    </xf>
    <xf numFmtId="0" fontId="27" fillId="0" borderId="31" xfId="1" applyFont="1" applyBorder="1" applyAlignment="1">
      <alignment horizontal="center" vertical="center"/>
    </xf>
    <xf numFmtId="0" fontId="27" fillId="0" borderId="0" xfId="1" applyFont="1" applyBorder="1" applyAlignment="1">
      <alignment horizontal="center" vertical="center"/>
    </xf>
    <xf numFmtId="0" fontId="27" fillId="0" borderId="80" xfId="1" applyFont="1" applyBorder="1" applyAlignment="1">
      <alignment horizontal="center" vertical="center"/>
    </xf>
    <xf numFmtId="0" fontId="4" fillId="0" borderId="0" xfId="0" applyFont="1" applyBorder="1" applyAlignment="1">
      <alignment horizontal="center" vertical="center"/>
    </xf>
    <xf numFmtId="0" fontId="7" fillId="0" borderId="81" xfId="0" applyFont="1" applyBorder="1" applyAlignment="1">
      <alignment horizontal="center" vertical="center" shrinkToFit="1"/>
    </xf>
    <xf numFmtId="0" fontId="4" fillId="0" borderId="0" xfId="0" applyFont="1" applyAlignment="1">
      <alignment horizontal="center" vertical="center" shrinkToFit="1"/>
    </xf>
    <xf numFmtId="0" fontId="0" fillId="0" borderId="0" xfId="0" applyAlignment="1">
      <alignment horizontal="center" vertical="center" shrinkToFit="1"/>
    </xf>
    <xf numFmtId="0" fontId="25" fillId="0" borderId="0" xfId="0" applyFont="1" applyAlignment="1">
      <alignment horizontal="center" vertical="center"/>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5" fillId="0" borderId="31" xfId="0" applyFont="1" applyBorder="1" applyAlignment="1">
      <alignment vertical="center"/>
    </xf>
    <xf numFmtId="0" fontId="15" fillId="0" borderId="0" xfId="0" applyFont="1" applyAlignment="1">
      <alignment vertical="center"/>
    </xf>
    <xf numFmtId="0" fontId="9" fillId="0" borderId="18" xfId="0" applyFont="1" applyBorder="1" applyAlignment="1" applyProtection="1">
      <alignment horizontal="center" vertical="center"/>
      <protection locked="0"/>
    </xf>
    <xf numFmtId="0" fontId="9" fillId="0" borderId="75" xfId="0" applyFont="1" applyBorder="1" applyAlignment="1" applyProtection="1">
      <alignment horizontal="center" vertical="center"/>
      <protection locked="0"/>
    </xf>
    <xf numFmtId="0" fontId="12" fillId="0" borderId="76" xfId="0" applyFont="1" applyBorder="1" applyAlignment="1">
      <alignment horizontal="center" vertical="center" shrinkToFit="1"/>
    </xf>
    <xf numFmtId="0" fontId="14" fillId="0" borderId="77" xfId="0" applyFont="1" applyBorder="1" applyAlignment="1">
      <alignment horizontal="center" vertical="center" shrinkToFit="1"/>
    </xf>
    <xf numFmtId="0" fontId="15" fillId="0" borderId="0" xfId="0" applyFont="1" applyAlignment="1">
      <alignment horizontal="center" vertical="center"/>
    </xf>
    <xf numFmtId="0" fontId="17" fillId="0" borderId="0" xfId="0" applyFont="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35" xfId="0"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61" xfId="0" applyFont="1" applyBorder="1" applyAlignment="1">
      <alignment horizontal="center" vertic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23" fillId="0" borderId="62" xfId="0" applyFont="1" applyBorder="1" applyAlignment="1">
      <alignment horizontal="center" vertical="center"/>
    </xf>
    <xf numFmtId="0" fontId="14" fillId="0" borderId="13" xfId="0" applyFont="1" applyBorder="1" applyAlignment="1">
      <alignment horizontal="center" vertical="center" shrinkToFit="1"/>
    </xf>
    <xf numFmtId="0" fontId="14" fillId="0" borderId="78" xfId="0" applyFont="1" applyBorder="1" applyAlignment="1">
      <alignment horizontal="center" vertical="center" shrinkToFit="1"/>
    </xf>
    <xf numFmtId="0" fontId="14" fillId="0" borderId="76" xfId="0" applyFont="1" applyBorder="1" applyAlignment="1">
      <alignment horizontal="center" vertical="center" shrinkToFit="1"/>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10" fillId="0" borderId="7"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11" xfId="0" applyFont="1" applyBorder="1" applyAlignment="1" applyProtection="1">
      <alignment horizontal="center" vertical="center" shrinkToFit="1"/>
      <protection locked="0"/>
    </xf>
    <xf numFmtId="0" fontId="9" fillId="0" borderId="12" xfId="0" applyFont="1" applyBorder="1" applyAlignment="1" applyProtection="1">
      <alignment horizontal="center" vertical="center" shrinkToFit="1"/>
      <protection locked="0"/>
    </xf>
    <xf numFmtId="0" fontId="5" fillId="0" borderId="34"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5"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1" xfId="0" applyFont="1" applyBorder="1" applyAlignment="1">
      <alignment horizontal="center" vertical="center" shrinkToFit="1"/>
    </xf>
    <xf numFmtId="0" fontId="24" fillId="0" borderId="0" xfId="0" applyFont="1" applyAlignment="1">
      <alignment horizontal="center" vertical="center" shrinkToFit="1"/>
    </xf>
    <xf numFmtId="0" fontId="15" fillId="0" borderId="31" xfId="0" applyFont="1" applyBorder="1" applyAlignment="1">
      <alignment vertical="center" shrinkToFit="1"/>
    </xf>
    <xf numFmtId="0" fontId="15" fillId="0" borderId="0" xfId="0" applyFont="1" applyAlignment="1">
      <alignment vertical="center" shrinkToFit="1"/>
    </xf>
    <xf numFmtId="0" fontId="9" fillId="0" borderId="18" xfId="0" applyFont="1" applyBorder="1" applyAlignment="1" applyProtection="1">
      <alignment horizontal="center" vertical="center" shrinkToFit="1"/>
      <protection locked="0"/>
    </xf>
    <xf numFmtId="0" fontId="9" fillId="0" borderId="75" xfId="0" applyFont="1" applyBorder="1" applyAlignment="1" applyProtection="1">
      <alignment horizontal="center" vertical="center" shrinkToFit="1"/>
      <protection locked="0"/>
    </xf>
    <xf numFmtId="0" fontId="12" fillId="0" borderId="13" xfId="0" applyFont="1" applyBorder="1" applyAlignment="1">
      <alignment horizontal="center" vertical="center" shrinkToFit="1"/>
    </xf>
    <xf numFmtId="0" fontId="15" fillId="0" borderId="0" xfId="0" applyFont="1" applyAlignment="1">
      <alignment horizontal="center" vertical="center" shrinkToFit="1"/>
    </xf>
    <xf numFmtId="0" fontId="17" fillId="0" borderId="0" xfId="0" applyFont="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43"/>
  <sheetViews>
    <sheetView tabSelected="1" topLeftCell="B1" zoomScale="85" zoomScaleNormal="85" workbookViewId="0">
      <selection activeCell="B40" sqref="B40:S40"/>
    </sheetView>
  </sheetViews>
  <sheetFormatPr defaultColWidth="9.88671875" defaultRowHeight="19.5" customHeight="1" x14ac:dyDescent="0.2"/>
  <cols>
    <col min="1" max="1" width="4.33203125" style="171" customWidth="1"/>
    <col min="2" max="19" width="10.88671875" style="171" customWidth="1"/>
    <col min="20" max="16384" width="9.88671875" style="171"/>
  </cols>
  <sheetData>
    <row r="1" spans="2:21" ht="19.5" customHeight="1" thickBot="1" x14ac:dyDescent="0.25"/>
    <row r="2" spans="2:21" ht="19.5" customHeight="1" x14ac:dyDescent="0.2">
      <c r="B2" s="172" t="s">
        <v>77</v>
      </c>
      <c r="C2" s="173"/>
      <c r="D2" s="173"/>
      <c r="E2" s="173"/>
      <c r="F2" s="173"/>
      <c r="G2" s="173"/>
      <c r="H2" s="173"/>
      <c r="I2" s="173"/>
      <c r="J2" s="173"/>
      <c r="K2" s="173"/>
      <c r="L2" s="173"/>
      <c r="M2" s="173"/>
      <c r="N2" s="173"/>
      <c r="O2" s="173"/>
      <c r="P2" s="173"/>
      <c r="Q2" s="173"/>
      <c r="R2" s="173"/>
      <c r="S2" s="174"/>
    </row>
    <row r="3" spans="2:21" ht="19.5" customHeight="1" x14ac:dyDescent="0.2">
      <c r="B3" s="227" t="s">
        <v>107</v>
      </c>
      <c r="C3" s="228"/>
      <c r="D3" s="228"/>
      <c r="E3" s="228"/>
      <c r="F3" s="228"/>
      <c r="G3" s="228"/>
      <c r="H3" s="228"/>
      <c r="I3" s="228"/>
      <c r="J3" s="228"/>
      <c r="K3" s="228"/>
      <c r="L3" s="228"/>
      <c r="M3" s="228"/>
      <c r="N3" s="228"/>
      <c r="O3" s="228"/>
      <c r="P3" s="228"/>
      <c r="Q3" s="228"/>
      <c r="R3" s="228"/>
      <c r="S3" s="229"/>
    </row>
    <row r="4" spans="2:21" ht="19.5" customHeight="1" x14ac:dyDescent="0.2">
      <c r="B4" s="227" t="s">
        <v>118</v>
      </c>
      <c r="C4" s="228"/>
      <c r="D4" s="228"/>
      <c r="E4" s="228"/>
      <c r="F4" s="228"/>
      <c r="G4" s="228"/>
      <c r="H4" s="228"/>
      <c r="I4" s="228"/>
      <c r="J4" s="228"/>
      <c r="K4" s="228"/>
      <c r="L4" s="228"/>
      <c r="M4" s="228"/>
      <c r="N4" s="228"/>
      <c r="O4" s="228"/>
      <c r="P4" s="228"/>
      <c r="Q4" s="228"/>
      <c r="R4" s="228"/>
      <c r="S4" s="229"/>
    </row>
    <row r="5" spans="2:21" ht="19.5" customHeight="1" x14ac:dyDescent="0.2">
      <c r="B5" s="218"/>
      <c r="C5" s="216"/>
      <c r="D5" s="216"/>
      <c r="E5" s="216"/>
      <c r="F5" s="216"/>
      <c r="G5" s="216"/>
      <c r="H5" s="216"/>
      <c r="I5" s="216"/>
      <c r="J5" s="216"/>
      <c r="K5" s="216"/>
      <c r="L5" s="216"/>
      <c r="M5" s="216"/>
      <c r="N5" s="216"/>
      <c r="O5" s="216"/>
      <c r="P5" s="216"/>
      <c r="Q5" s="216"/>
      <c r="R5" s="216"/>
      <c r="S5" s="217"/>
    </row>
    <row r="6" spans="2:21" ht="19.5" customHeight="1" x14ac:dyDescent="0.2">
      <c r="B6" s="227" t="s">
        <v>115</v>
      </c>
      <c r="C6" s="228"/>
      <c r="D6" s="228"/>
      <c r="E6" s="228"/>
      <c r="F6" s="228"/>
      <c r="G6" s="228"/>
      <c r="H6" s="228"/>
      <c r="I6" s="228"/>
      <c r="J6" s="228"/>
      <c r="K6" s="228"/>
      <c r="L6" s="228"/>
      <c r="M6" s="228"/>
      <c r="N6" s="228"/>
      <c r="O6" s="228"/>
      <c r="P6" s="228"/>
      <c r="Q6" s="228"/>
      <c r="R6" s="228"/>
      <c r="S6" s="229"/>
    </row>
    <row r="7" spans="2:21" ht="19.5" customHeight="1" x14ac:dyDescent="0.2">
      <c r="B7" s="227" t="s">
        <v>108</v>
      </c>
      <c r="C7" s="228"/>
      <c r="D7" s="228"/>
      <c r="E7" s="228"/>
      <c r="F7" s="228"/>
      <c r="G7" s="228"/>
      <c r="H7" s="228"/>
      <c r="I7" s="228"/>
      <c r="J7" s="228"/>
      <c r="K7" s="228"/>
      <c r="L7" s="228"/>
      <c r="M7" s="228"/>
      <c r="N7" s="228"/>
      <c r="O7" s="228"/>
      <c r="P7" s="228"/>
      <c r="Q7" s="228"/>
      <c r="R7" s="228"/>
      <c r="S7" s="229"/>
    </row>
    <row r="8" spans="2:21" ht="19.5" customHeight="1" x14ac:dyDescent="0.2">
      <c r="B8" s="175"/>
      <c r="C8" s="178" t="s">
        <v>78</v>
      </c>
      <c r="D8" s="179" t="s">
        <v>56</v>
      </c>
      <c r="E8" s="179" t="s">
        <v>57</v>
      </c>
      <c r="F8" s="179" t="s">
        <v>58</v>
      </c>
      <c r="G8" s="179" t="s">
        <v>59</v>
      </c>
      <c r="H8" s="180" t="s">
        <v>60</v>
      </c>
      <c r="I8" s="180" t="s">
        <v>87</v>
      </c>
      <c r="J8" s="219" t="s">
        <v>79</v>
      </c>
      <c r="K8" s="176"/>
      <c r="L8" s="176"/>
      <c r="M8" s="176"/>
      <c r="N8" s="176"/>
      <c r="O8" s="176"/>
      <c r="P8" s="176"/>
      <c r="Q8" s="176"/>
      <c r="R8" s="176"/>
      <c r="S8" s="177"/>
    </row>
    <row r="9" spans="2:21" ht="19.5" customHeight="1" x14ac:dyDescent="0.2">
      <c r="B9" s="175"/>
      <c r="C9" s="181">
        <v>1234</v>
      </c>
      <c r="D9" s="181" t="s">
        <v>80</v>
      </c>
      <c r="E9" s="181" t="s">
        <v>81</v>
      </c>
      <c r="F9" s="181" t="s">
        <v>82</v>
      </c>
      <c r="G9" s="181" t="s">
        <v>83</v>
      </c>
      <c r="H9" s="181">
        <v>3</v>
      </c>
      <c r="I9" s="181" t="s">
        <v>92</v>
      </c>
      <c r="J9" s="219" t="s">
        <v>84</v>
      </c>
      <c r="K9" s="176"/>
      <c r="L9" s="176"/>
      <c r="M9" s="176"/>
      <c r="N9" s="176"/>
      <c r="O9" s="176"/>
      <c r="P9" s="176"/>
      <c r="Q9" s="176"/>
      <c r="R9" s="176"/>
      <c r="S9" s="177"/>
    </row>
    <row r="10" spans="2:21" ht="19.5" customHeight="1" x14ac:dyDescent="0.2">
      <c r="B10" s="175"/>
      <c r="C10" s="176"/>
      <c r="D10" s="176"/>
      <c r="E10" s="176"/>
      <c r="F10" s="176"/>
      <c r="G10" s="176"/>
      <c r="H10" s="176"/>
      <c r="I10" s="176"/>
      <c r="J10" s="219" t="s">
        <v>85</v>
      </c>
      <c r="K10" s="176"/>
      <c r="L10" s="176"/>
      <c r="M10" s="176"/>
      <c r="N10" s="176"/>
      <c r="O10" s="176"/>
      <c r="P10" s="176"/>
      <c r="Q10" s="176"/>
      <c r="R10" s="176"/>
      <c r="S10" s="177"/>
    </row>
    <row r="11" spans="2:21" ht="19.5" customHeight="1" x14ac:dyDescent="0.2">
      <c r="B11" s="182"/>
      <c r="C11" s="183"/>
      <c r="D11" s="183"/>
      <c r="E11" s="183"/>
      <c r="F11" s="183"/>
      <c r="G11" s="183"/>
      <c r="H11" s="183"/>
      <c r="I11" s="183"/>
      <c r="J11" s="183"/>
      <c r="K11" s="183"/>
      <c r="L11" s="183"/>
      <c r="M11" s="183"/>
      <c r="N11" s="183"/>
      <c r="O11" s="183"/>
      <c r="P11" s="183"/>
      <c r="Q11" s="183"/>
      <c r="R11" s="183"/>
      <c r="S11" s="184"/>
    </row>
    <row r="12" spans="2:21" ht="19.5" customHeight="1" x14ac:dyDescent="0.2">
      <c r="B12" s="239" t="s">
        <v>114</v>
      </c>
      <c r="C12" s="240"/>
      <c r="D12" s="240"/>
      <c r="E12" s="240"/>
      <c r="F12" s="240"/>
      <c r="G12" s="240"/>
      <c r="H12" s="240"/>
      <c r="I12" s="240"/>
      <c r="J12" s="240"/>
      <c r="K12" s="240"/>
      <c r="L12" s="240"/>
      <c r="M12" s="240"/>
      <c r="N12" s="240"/>
      <c r="O12" s="240"/>
      <c r="P12" s="240"/>
      <c r="Q12" s="240"/>
      <c r="R12" s="240"/>
      <c r="S12" s="241"/>
    </row>
    <row r="13" spans="2:21" ht="19.5" customHeight="1" x14ac:dyDescent="0.2">
      <c r="B13" s="242" t="s">
        <v>93</v>
      </c>
      <c r="C13" s="243"/>
      <c r="D13" s="243"/>
      <c r="E13" s="243"/>
      <c r="F13" s="243"/>
      <c r="G13" s="243"/>
      <c r="H13" s="243"/>
      <c r="I13" s="243"/>
      <c r="J13" s="243"/>
      <c r="K13" s="243"/>
      <c r="L13" s="243"/>
      <c r="M13" s="243"/>
      <c r="N13" s="243"/>
      <c r="O13" s="243"/>
      <c r="P13" s="243"/>
      <c r="Q13" s="243"/>
      <c r="R13" s="243"/>
      <c r="S13" s="244"/>
    </row>
    <row r="14" spans="2:21" ht="19.5" customHeight="1" x14ac:dyDescent="0.2">
      <c r="B14" s="239" t="s">
        <v>94</v>
      </c>
      <c r="C14" s="240"/>
      <c r="D14" s="240"/>
      <c r="E14" s="240"/>
      <c r="F14" s="240"/>
      <c r="G14" s="240"/>
      <c r="H14" s="240"/>
      <c r="I14" s="240"/>
      <c r="J14" s="240"/>
      <c r="K14" s="240"/>
      <c r="L14" s="240"/>
      <c r="M14" s="240"/>
      <c r="N14" s="240"/>
      <c r="O14" s="240"/>
      <c r="P14" s="240"/>
      <c r="Q14" s="240"/>
      <c r="R14" s="240"/>
      <c r="S14" s="241"/>
      <c r="T14" s="185"/>
      <c r="U14" s="185"/>
    </row>
    <row r="15" spans="2:21" ht="19.5" customHeight="1" x14ac:dyDescent="0.2">
      <c r="B15" s="239" t="s">
        <v>95</v>
      </c>
      <c r="C15" s="240"/>
      <c r="D15" s="240"/>
      <c r="E15" s="240"/>
      <c r="F15" s="240"/>
      <c r="G15" s="240"/>
      <c r="H15" s="240"/>
      <c r="I15" s="240"/>
      <c r="J15" s="240"/>
      <c r="K15" s="240"/>
      <c r="L15" s="240"/>
      <c r="M15" s="240"/>
      <c r="N15" s="240"/>
      <c r="O15" s="240"/>
      <c r="P15" s="240"/>
      <c r="Q15" s="240"/>
      <c r="R15" s="240"/>
      <c r="S15" s="241"/>
    </row>
    <row r="16" spans="2:21" ht="19.5" customHeight="1" x14ac:dyDescent="0.2">
      <c r="B16" s="182"/>
      <c r="C16" s="186"/>
      <c r="D16" s="186"/>
      <c r="E16" s="186"/>
      <c r="F16" s="186"/>
      <c r="G16" s="186"/>
      <c r="H16" s="186"/>
      <c r="I16" s="186"/>
      <c r="J16" s="186"/>
      <c r="K16" s="186"/>
      <c r="L16" s="186"/>
      <c r="M16" s="186"/>
      <c r="N16" s="186"/>
      <c r="O16" s="186"/>
      <c r="P16" s="186"/>
      <c r="Q16" s="186"/>
      <c r="R16" s="186"/>
      <c r="S16" s="187"/>
    </row>
    <row r="17" spans="2:19" ht="19.5" customHeight="1" x14ac:dyDescent="0.2">
      <c r="B17" s="245" t="s">
        <v>109</v>
      </c>
      <c r="C17" s="246"/>
      <c r="D17" s="246"/>
      <c r="E17" s="246"/>
      <c r="F17" s="246"/>
      <c r="G17" s="246"/>
      <c r="H17" s="246"/>
      <c r="I17" s="246"/>
      <c r="J17" s="246"/>
      <c r="K17" s="246"/>
      <c r="L17" s="246"/>
      <c r="M17" s="246"/>
      <c r="N17" s="246"/>
      <c r="O17" s="246"/>
      <c r="P17" s="246"/>
      <c r="Q17" s="246"/>
      <c r="R17" s="246"/>
      <c r="S17" s="247"/>
    </row>
    <row r="18" spans="2:19" ht="19.5" customHeight="1" x14ac:dyDescent="0.2">
      <c r="B18" s="248" t="s">
        <v>96</v>
      </c>
      <c r="C18" s="249"/>
      <c r="D18" s="249"/>
      <c r="E18" s="249"/>
      <c r="F18" s="249"/>
      <c r="G18" s="249"/>
      <c r="H18" s="249"/>
      <c r="I18" s="249"/>
      <c r="J18" s="249"/>
      <c r="K18" s="249"/>
      <c r="L18" s="249"/>
      <c r="M18" s="249"/>
      <c r="N18" s="249"/>
      <c r="O18" s="249"/>
      <c r="P18" s="249"/>
      <c r="Q18" s="249"/>
      <c r="R18" s="249"/>
      <c r="S18" s="250"/>
    </row>
    <row r="19" spans="2:19" ht="19.5" customHeight="1" x14ac:dyDescent="0.2">
      <c r="B19" s="188"/>
      <c r="C19" s="183"/>
      <c r="D19" s="183"/>
      <c r="E19" s="183"/>
      <c r="F19" s="183"/>
      <c r="G19" s="183"/>
      <c r="H19" s="183"/>
      <c r="I19" s="183"/>
      <c r="J19" s="183"/>
      <c r="K19" s="183"/>
      <c r="L19" s="183"/>
      <c r="M19" s="183"/>
      <c r="N19" s="183"/>
      <c r="O19" s="183"/>
      <c r="P19" s="183"/>
      <c r="Q19" s="183"/>
      <c r="R19" s="183"/>
      <c r="S19" s="184"/>
    </row>
    <row r="20" spans="2:19" ht="19.5" customHeight="1" x14ac:dyDescent="0.2">
      <c r="B20" s="251" t="s">
        <v>110</v>
      </c>
      <c r="C20" s="252"/>
      <c r="D20" s="252"/>
      <c r="E20" s="252"/>
      <c r="F20" s="252"/>
      <c r="G20" s="252"/>
      <c r="H20" s="252"/>
      <c r="I20" s="252"/>
      <c r="J20" s="252"/>
      <c r="K20" s="252"/>
      <c r="L20" s="252"/>
      <c r="M20" s="252"/>
      <c r="N20" s="252"/>
      <c r="O20" s="252"/>
      <c r="P20" s="252"/>
      <c r="Q20" s="252"/>
      <c r="R20" s="252"/>
      <c r="S20" s="253"/>
    </row>
    <row r="21" spans="2:19" ht="19.5" customHeight="1" x14ac:dyDescent="0.2">
      <c r="B21" s="189"/>
      <c r="C21" s="190"/>
      <c r="D21" s="190"/>
      <c r="E21" s="190"/>
      <c r="F21" s="190"/>
      <c r="G21" s="190"/>
      <c r="H21" s="190"/>
      <c r="I21" s="190"/>
      <c r="J21" s="190"/>
      <c r="K21" s="190"/>
      <c r="L21" s="190"/>
      <c r="M21" s="190"/>
      <c r="N21" s="190"/>
      <c r="O21" s="190"/>
      <c r="P21" s="190"/>
      <c r="Q21" s="190"/>
      <c r="R21" s="190"/>
      <c r="S21" s="191"/>
    </row>
    <row r="22" spans="2:19" ht="19.5" customHeight="1" x14ac:dyDescent="0.2">
      <c r="B22" s="254" t="s">
        <v>117</v>
      </c>
      <c r="C22" s="255"/>
      <c r="D22" s="255"/>
      <c r="E22" s="255"/>
      <c r="F22" s="255"/>
      <c r="G22" s="255"/>
      <c r="H22" s="255"/>
      <c r="I22" s="255"/>
      <c r="J22" s="255"/>
      <c r="K22" s="255"/>
      <c r="L22" s="255"/>
      <c r="M22" s="255"/>
      <c r="N22" s="255"/>
      <c r="O22" s="255"/>
      <c r="P22" s="255"/>
      <c r="Q22" s="255"/>
      <c r="R22" s="255"/>
      <c r="S22" s="256"/>
    </row>
    <row r="23" spans="2:19" ht="19.5" customHeight="1" x14ac:dyDescent="0.2">
      <c r="B23" s="254" t="s">
        <v>97</v>
      </c>
      <c r="C23" s="255"/>
      <c r="D23" s="255"/>
      <c r="E23" s="255"/>
      <c r="F23" s="255"/>
      <c r="G23" s="255"/>
      <c r="H23" s="255"/>
      <c r="I23" s="255"/>
      <c r="J23" s="255"/>
      <c r="K23" s="255"/>
      <c r="L23" s="255"/>
      <c r="M23" s="255"/>
      <c r="N23" s="255"/>
      <c r="O23" s="255"/>
      <c r="P23" s="255"/>
      <c r="Q23" s="255"/>
      <c r="R23" s="255"/>
      <c r="S23" s="256"/>
    </row>
    <row r="24" spans="2:19" ht="19.5" customHeight="1" x14ac:dyDescent="0.2">
      <c r="B24" s="188"/>
      <c r="C24" s="183"/>
      <c r="D24" s="183"/>
      <c r="E24" s="183"/>
      <c r="F24" s="183"/>
      <c r="G24" s="183"/>
      <c r="H24" s="183"/>
      <c r="I24" s="183"/>
      <c r="J24" s="183"/>
      <c r="K24" s="183"/>
      <c r="L24" s="183"/>
      <c r="M24" s="183"/>
      <c r="N24" s="183"/>
      <c r="O24" s="183"/>
      <c r="P24" s="183"/>
      <c r="Q24" s="183"/>
      <c r="R24" s="183"/>
      <c r="S24" s="184"/>
    </row>
    <row r="25" spans="2:19" ht="19.5" customHeight="1" x14ac:dyDescent="0.2">
      <c r="B25" s="257" t="s">
        <v>111</v>
      </c>
      <c r="C25" s="258"/>
      <c r="D25" s="258"/>
      <c r="E25" s="258"/>
      <c r="F25" s="258"/>
      <c r="G25" s="258"/>
      <c r="H25" s="258"/>
      <c r="I25" s="258"/>
      <c r="J25" s="258"/>
      <c r="K25" s="258"/>
      <c r="L25" s="258"/>
      <c r="M25" s="258"/>
      <c r="N25" s="258"/>
      <c r="O25" s="258"/>
      <c r="P25" s="258"/>
      <c r="Q25" s="258"/>
      <c r="R25" s="258"/>
      <c r="S25" s="259"/>
    </row>
    <row r="26" spans="2:19" ht="19.5" customHeight="1" thickBot="1" x14ac:dyDescent="0.25">
      <c r="B26" s="192"/>
      <c r="C26" s="193"/>
      <c r="D26" s="193"/>
      <c r="E26" s="193"/>
      <c r="F26" s="193"/>
      <c r="G26" s="193"/>
      <c r="H26" s="193"/>
      <c r="I26" s="193"/>
      <c r="J26" s="193"/>
      <c r="K26" s="193"/>
      <c r="L26" s="193"/>
      <c r="M26" s="193"/>
      <c r="N26" s="193"/>
      <c r="O26" s="193"/>
      <c r="P26" s="193"/>
      <c r="Q26" s="193"/>
      <c r="R26" s="193"/>
      <c r="S26" s="194"/>
    </row>
    <row r="27" spans="2:19" ht="19.5" customHeight="1" thickBot="1" x14ac:dyDescent="0.25">
      <c r="B27" s="195"/>
      <c r="C27" s="195"/>
      <c r="D27" s="195"/>
      <c r="E27" s="195"/>
      <c r="F27" s="195"/>
      <c r="G27" s="195"/>
      <c r="H27" s="195"/>
      <c r="I27" s="195"/>
      <c r="J27" s="195"/>
      <c r="K27" s="195"/>
      <c r="L27" s="195"/>
      <c r="M27" s="195"/>
      <c r="N27" s="195"/>
      <c r="O27" s="195"/>
      <c r="P27" s="195"/>
      <c r="Q27" s="195"/>
      <c r="R27" s="195"/>
      <c r="S27" s="195"/>
    </row>
    <row r="28" spans="2:19" ht="19.5" customHeight="1" x14ac:dyDescent="0.2">
      <c r="B28" s="236" t="s">
        <v>86</v>
      </c>
      <c r="C28" s="237"/>
      <c r="D28" s="237"/>
      <c r="E28" s="237"/>
      <c r="F28" s="237"/>
      <c r="G28" s="237"/>
      <c r="H28" s="237"/>
      <c r="I28" s="237"/>
      <c r="J28" s="237"/>
      <c r="K28" s="237"/>
      <c r="L28" s="237"/>
      <c r="M28" s="237"/>
      <c r="N28" s="237"/>
      <c r="O28" s="237"/>
      <c r="P28" s="237"/>
      <c r="Q28" s="237"/>
      <c r="R28" s="237"/>
      <c r="S28" s="238"/>
    </row>
    <row r="29" spans="2:19" ht="19.5" customHeight="1" x14ac:dyDescent="0.2">
      <c r="B29" s="254" t="s">
        <v>98</v>
      </c>
      <c r="C29" s="255"/>
      <c r="D29" s="255"/>
      <c r="E29" s="255"/>
      <c r="F29" s="255"/>
      <c r="G29" s="255"/>
      <c r="H29" s="255"/>
      <c r="I29" s="255"/>
      <c r="J29" s="255"/>
      <c r="K29" s="255"/>
      <c r="L29" s="255"/>
      <c r="M29" s="255"/>
      <c r="N29" s="255"/>
      <c r="O29" s="255"/>
      <c r="P29" s="255"/>
      <c r="Q29" s="255"/>
      <c r="R29" s="255"/>
      <c r="S29" s="256"/>
    </row>
    <row r="30" spans="2:19" ht="19.5" customHeight="1" x14ac:dyDescent="0.2">
      <c r="B30" s="254" t="s">
        <v>99</v>
      </c>
      <c r="C30" s="255"/>
      <c r="D30" s="255"/>
      <c r="E30" s="255"/>
      <c r="F30" s="255"/>
      <c r="G30" s="255"/>
      <c r="H30" s="255"/>
      <c r="I30" s="255"/>
      <c r="J30" s="255"/>
      <c r="K30" s="255"/>
      <c r="L30" s="255"/>
      <c r="M30" s="255"/>
      <c r="N30" s="255"/>
      <c r="O30" s="255"/>
      <c r="P30" s="255"/>
      <c r="Q30" s="255"/>
      <c r="R30" s="255"/>
      <c r="S30" s="256"/>
    </row>
    <row r="31" spans="2:19" ht="19.5" customHeight="1" x14ac:dyDescent="0.2">
      <c r="B31" s="254" t="s">
        <v>100</v>
      </c>
      <c r="C31" s="255"/>
      <c r="D31" s="255"/>
      <c r="E31" s="255"/>
      <c r="F31" s="255"/>
      <c r="G31" s="255"/>
      <c r="H31" s="255"/>
      <c r="I31" s="255"/>
      <c r="J31" s="255"/>
      <c r="K31" s="255"/>
      <c r="L31" s="255"/>
      <c r="M31" s="255"/>
      <c r="N31" s="255"/>
      <c r="O31" s="255"/>
      <c r="P31" s="255"/>
      <c r="Q31" s="255"/>
      <c r="R31" s="255"/>
      <c r="S31" s="256"/>
    </row>
    <row r="32" spans="2:19" ht="19.5" customHeight="1" x14ac:dyDescent="0.2">
      <c r="B32" s="188"/>
      <c r="C32" s="183"/>
      <c r="D32" s="183"/>
      <c r="E32" s="183"/>
      <c r="F32" s="183"/>
      <c r="G32" s="183"/>
      <c r="H32" s="183"/>
      <c r="I32" s="183"/>
      <c r="J32" s="183"/>
      <c r="K32" s="183"/>
      <c r="L32" s="183"/>
      <c r="M32" s="183"/>
      <c r="N32" s="183"/>
      <c r="O32" s="183"/>
      <c r="P32" s="183"/>
      <c r="Q32" s="183"/>
      <c r="R32" s="183"/>
      <c r="S32" s="184"/>
    </row>
    <row r="33" spans="2:19" ht="19.5" customHeight="1" x14ac:dyDescent="0.2">
      <c r="B33" s="254" t="s">
        <v>101</v>
      </c>
      <c r="C33" s="255"/>
      <c r="D33" s="255"/>
      <c r="E33" s="255"/>
      <c r="F33" s="255"/>
      <c r="G33" s="255"/>
      <c r="H33" s="255"/>
      <c r="I33" s="255"/>
      <c r="J33" s="255"/>
      <c r="K33" s="255"/>
      <c r="L33" s="255"/>
      <c r="M33" s="255"/>
      <c r="N33" s="255"/>
      <c r="O33" s="255"/>
      <c r="P33" s="255"/>
      <c r="Q33" s="255"/>
      <c r="R33" s="255"/>
      <c r="S33" s="256"/>
    </row>
    <row r="34" spans="2:19" ht="19.5" customHeight="1" x14ac:dyDescent="0.2">
      <c r="B34" s="233" t="s">
        <v>102</v>
      </c>
      <c r="C34" s="234"/>
      <c r="D34" s="234"/>
      <c r="E34" s="234"/>
      <c r="F34" s="234"/>
      <c r="G34" s="234"/>
      <c r="H34" s="234"/>
      <c r="I34" s="234"/>
      <c r="J34" s="234"/>
      <c r="K34" s="234"/>
      <c r="L34" s="234"/>
      <c r="M34" s="234"/>
      <c r="N34" s="234"/>
      <c r="O34" s="234"/>
      <c r="P34" s="234"/>
      <c r="Q34" s="234"/>
      <c r="R34" s="234"/>
      <c r="S34" s="235"/>
    </row>
    <row r="35" spans="2:19" ht="19.5" customHeight="1" x14ac:dyDescent="0.2">
      <c r="B35" s="196"/>
      <c r="C35" s="183"/>
      <c r="D35" s="183"/>
      <c r="E35" s="183"/>
      <c r="F35" s="183"/>
      <c r="G35" s="183"/>
      <c r="H35" s="183"/>
      <c r="I35" s="183"/>
      <c r="J35" s="183"/>
      <c r="K35" s="183"/>
      <c r="L35" s="183"/>
      <c r="M35" s="183"/>
      <c r="N35" s="183"/>
      <c r="O35" s="183"/>
      <c r="P35" s="183"/>
      <c r="Q35" s="183"/>
      <c r="R35" s="183"/>
      <c r="S35" s="184"/>
    </row>
    <row r="36" spans="2:19" ht="19.5" customHeight="1" x14ac:dyDescent="0.2">
      <c r="B36" s="254" t="s">
        <v>103</v>
      </c>
      <c r="C36" s="255"/>
      <c r="D36" s="255"/>
      <c r="E36" s="255"/>
      <c r="F36" s="255"/>
      <c r="G36" s="255"/>
      <c r="H36" s="255"/>
      <c r="I36" s="255"/>
      <c r="J36" s="255"/>
      <c r="K36" s="255"/>
      <c r="L36" s="255"/>
      <c r="M36" s="255"/>
      <c r="N36" s="255"/>
      <c r="O36" s="255"/>
      <c r="P36" s="255"/>
      <c r="Q36" s="255"/>
      <c r="R36" s="255"/>
      <c r="S36" s="256"/>
    </row>
    <row r="37" spans="2:19" ht="19.5" customHeight="1" x14ac:dyDescent="0.2">
      <c r="B37" s="230" t="s">
        <v>121</v>
      </c>
      <c r="C37" s="231"/>
      <c r="D37" s="231"/>
      <c r="E37" s="231"/>
      <c r="F37" s="231"/>
      <c r="G37" s="231"/>
      <c r="H37" s="231"/>
      <c r="I37" s="231"/>
      <c r="J37" s="231"/>
      <c r="K37" s="231"/>
      <c r="L37" s="231"/>
      <c r="M37" s="231"/>
      <c r="N37" s="231"/>
      <c r="O37" s="231"/>
      <c r="P37" s="231"/>
      <c r="Q37" s="231"/>
      <c r="R37" s="231"/>
      <c r="S37" s="232"/>
    </row>
    <row r="38" spans="2:19" ht="19.5" customHeight="1" x14ac:dyDescent="0.2">
      <c r="B38" s="230"/>
      <c r="C38" s="231"/>
      <c r="D38" s="231"/>
      <c r="E38" s="231"/>
      <c r="F38" s="231"/>
      <c r="G38" s="231"/>
      <c r="H38" s="231"/>
      <c r="I38" s="231"/>
      <c r="J38" s="231"/>
      <c r="K38" s="231"/>
      <c r="L38" s="231"/>
      <c r="M38" s="231"/>
      <c r="N38" s="231"/>
      <c r="O38" s="231"/>
      <c r="P38" s="231"/>
      <c r="Q38" s="231"/>
      <c r="R38" s="231"/>
      <c r="S38" s="232"/>
    </row>
    <row r="39" spans="2:19" ht="19.5" customHeight="1" x14ac:dyDescent="0.2">
      <c r="B39" s="230"/>
      <c r="C39" s="231"/>
      <c r="D39" s="231"/>
      <c r="E39" s="231"/>
      <c r="F39" s="231"/>
      <c r="G39" s="231"/>
      <c r="H39" s="231"/>
      <c r="I39" s="231"/>
      <c r="J39" s="231"/>
      <c r="K39" s="231"/>
      <c r="L39" s="231"/>
      <c r="M39" s="231"/>
      <c r="N39" s="231"/>
      <c r="O39" s="231"/>
      <c r="P39" s="231"/>
      <c r="Q39" s="231"/>
      <c r="R39" s="231"/>
      <c r="S39" s="232"/>
    </row>
    <row r="40" spans="2:19" ht="19.5" customHeight="1" x14ac:dyDescent="0.2">
      <c r="B40" s="233" t="s">
        <v>104</v>
      </c>
      <c r="C40" s="234"/>
      <c r="D40" s="234"/>
      <c r="E40" s="234"/>
      <c r="F40" s="234"/>
      <c r="G40" s="234"/>
      <c r="H40" s="234"/>
      <c r="I40" s="234"/>
      <c r="J40" s="234"/>
      <c r="K40" s="234"/>
      <c r="L40" s="234"/>
      <c r="M40" s="234"/>
      <c r="N40" s="234"/>
      <c r="O40" s="234"/>
      <c r="P40" s="234"/>
      <c r="Q40" s="234"/>
      <c r="R40" s="234"/>
      <c r="S40" s="235"/>
    </row>
    <row r="41" spans="2:19" ht="19.5" customHeight="1" x14ac:dyDescent="0.2">
      <c r="B41" s="233" t="s">
        <v>105</v>
      </c>
      <c r="C41" s="234"/>
      <c r="D41" s="234"/>
      <c r="E41" s="234"/>
      <c r="F41" s="234"/>
      <c r="G41" s="234"/>
      <c r="H41" s="234"/>
      <c r="I41" s="234"/>
      <c r="J41" s="234"/>
      <c r="K41" s="234"/>
      <c r="L41" s="234"/>
      <c r="M41" s="234"/>
      <c r="N41" s="234"/>
      <c r="O41" s="234"/>
      <c r="P41" s="234"/>
      <c r="Q41" s="234"/>
      <c r="R41" s="234"/>
      <c r="S41" s="235"/>
    </row>
    <row r="42" spans="2:19" ht="19.5" customHeight="1" x14ac:dyDescent="0.2">
      <c r="B42" s="233" t="s">
        <v>106</v>
      </c>
      <c r="C42" s="234"/>
      <c r="D42" s="234"/>
      <c r="E42" s="234"/>
      <c r="F42" s="234"/>
      <c r="G42" s="234"/>
      <c r="H42" s="234"/>
      <c r="I42" s="234"/>
      <c r="J42" s="234"/>
      <c r="K42" s="234"/>
      <c r="L42" s="234"/>
      <c r="M42" s="234"/>
      <c r="N42" s="234"/>
      <c r="O42" s="234"/>
      <c r="P42" s="234"/>
      <c r="Q42" s="234"/>
      <c r="R42" s="234"/>
      <c r="S42" s="235"/>
    </row>
    <row r="43" spans="2:19" ht="19.5" customHeight="1" thickBot="1" x14ac:dyDescent="0.25">
      <c r="B43" s="192"/>
      <c r="C43" s="193"/>
      <c r="D43" s="193"/>
      <c r="E43" s="193"/>
      <c r="F43" s="193"/>
      <c r="G43" s="193"/>
      <c r="H43" s="193"/>
      <c r="I43" s="193"/>
      <c r="J43" s="193"/>
      <c r="K43" s="193"/>
      <c r="L43" s="193"/>
      <c r="M43" s="193"/>
      <c r="N43" s="193"/>
      <c r="O43" s="193"/>
      <c r="P43" s="193"/>
      <c r="Q43" s="193"/>
      <c r="R43" s="193"/>
      <c r="S43" s="194"/>
    </row>
  </sheetData>
  <sheetProtection password="CEFB" sheet="1" objects="1" scenarios="1"/>
  <mergeCells count="25">
    <mergeCell ref="B25:S25"/>
    <mergeCell ref="B41:S41"/>
    <mergeCell ref="B42:S42"/>
    <mergeCell ref="B29:S29"/>
    <mergeCell ref="B30:S30"/>
    <mergeCell ref="B31:S31"/>
    <mergeCell ref="B33:S33"/>
    <mergeCell ref="B34:S34"/>
    <mergeCell ref="B36:S36"/>
    <mergeCell ref="B3:S3"/>
    <mergeCell ref="B4:S4"/>
    <mergeCell ref="B7:S7"/>
    <mergeCell ref="B37:S39"/>
    <mergeCell ref="B40:S40"/>
    <mergeCell ref="B28:S28"/>
    <mergeCell ref="B6:S6"/>
    <mergeCell ref="B12:S12"/>
    <mergeCell ref="B13:S13"/>
    <mergeCell ref="B14:S14"/>
    <mergeCell ref="B15:S15"/>
    <mergeCell ref="B17:S17"/>
    <mergeCell ref="B18:S18"/>
    <mergeCell ref="B20:S20"/>
    <mergeCell ref="B22:S22"/>
    <mergeCell ref="B23:S23"/>
  </mergeCells>
  <phoneticPr fontId="1"/>
  <pageMargins left="0.7" right="0.7" top="0.75" bottom="0.75" header="0.3" footer="0.3"/>
  <pageSetup paperSize="9" scale="64"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62"/>
  <sheetViews>
    <sheetView zoomScaleNormal="100" workbookViewId="0">
      <selection activeCell="G3" sqref="G3"/>
    </sheetView>
  </sheetViews>
  <sheetFormatPr defaultColWidth="11.77734375" defaultRowHeight="17.25" customHeight="1" x14ac:dyDescent="0.2"/>
  <cols>
    <col min="1" max="1" width="11.77734375" style="31"/>
    <col min="2" max="6" width="11.77734375" style="1"/>
    <col min="7" max="7" width="13.44140625" style="58" bestFit="1" customWidth="1"/>
  </cols>
  <sheetData>
    <row r="1" spans="1:9" s="32" customFormat="1" ht="37.5" customHeight="1" x14ac:dyDescent="0.2">
      <c r="A1" s="260" t="s">
        <v>61</v>
      </c>
      <c r="B1" s="260"/>
      <c r="C1" s="260"/>
      <c r="D1" s="260"/>
      <c r="E1" s="260"/>
      <c r="F1" s="260"/>
      <c r="G1" s="260"/>
    </row>
    <row r="2" spans="1:9" ht="17.25" customHeight="1" x14ac:dyDescent="0.2">
      <c r="A2" s="36" t="s">
        <v>55</v>
      </c>
      <c r="B2" s="37" t="s">
        <v>56</v>
      </c>
      <c r="C2" s="37" t="s">
        <v>57</v>
      </c>
      <c r="D2" s="37" t="s">
        <v>58</v>
      </c>
      <c r="E2" s="37" t="s">
        <v>59</v>
      </c>
      <c r="F2" s="39" t="s">
        <v>60</v>
      </c>
      <c r="G2" s="57" t="s">
        <v>68</v>
      </c>
    </row>
    <row r="3" spans="1:9" ht="17.25" customHeight="1" x14ac:dyDescent="0.2">
      <c r="A3" s="33"/>
      <c r="B3" s="33"/>
      <c r="C3" s="33"/>
      <c r="D3" s="33" t="s">
        <v>91</v>
      </c>
      <c r="E3" s="33"/>
      <c r="F3" s="20"/>
      <c r="G3" s="52"/>
    </row>
    <row r="4" spans="1:9" ht="17.25" customHeight="1" x14ac:dyDescent="0.2">
      <c r="A4" s="33"/>
      <c r="B4" s="33"/>
      <c r="C4" s="33"/>
      <c r="D4" s="33" t="s">
        <v>91</v>
      </c>
      <c r="E4" s="33"/>
      <c r="F4" s="20"/>
      <c r="G4" s="52"/>
    </row>
    <row r="5" spans="1:9" ht="17.25" customHeight="1" x14ac:dyDescent="0.2">
      <c r="A5" s="33"/>
      <c r="B5" s="33"/>
      <c r="C5" s="33"/>
      <c r="D5" s="33" t="s">
        <v>91</v>
      </c>
      <c r="E5" s="33"/>
      <c r="F5" s="20"/>
      <c r="G5" s="59"/>
    </row>
    <row r="6" spans="1:9" ht="17.25" customHeight="1" x14ac:dyDescent="0.2">
      <c r="A6" s="33"/>
      <c r="B6" s="33"/>
      <c r="C6" s="33"/>
      <c r="D6" s="33" t="s">
        <v>91</v>
      </c>
      <c r="E6" s="33"/>
      <c r="F6" s="20"/>
      <c r="G6" s="52"/>
      <c r="I6" s="6"/>
    </row>
    <row r="7" spans="1:9" ht="17.25" customHeight="1" x14ac:dyDescent="0.2">
      <c r="A7" s="33"/>
      <c r="B7" s="33"/>
      <c r="C7" s="33"/>
      <c r="D7" s="33" t="s">
        <v>91</v>
      </c>
      <c r="E7" s="33"/>
      <c r="F7" s="20"/>
      <c r="G7" s="52"/>
    </row>
    <row r="8" spans="1:9" ht="17.25" customHeight="1" x14ac:dyDescent="0.2">
      <c r="A8" s="33"/>
      <c r="B8" s="33"/>
      <c r="C8" s="33"/>
      <c r="D8" s="33" t="s">
        <v>91</v>
      </c>
      <c r="E8" s="33"/>
      <c r="F8" s="20"/>
      <c r="G8" s="52"/>
    </row>
    <row r="9" spans="1:9" ht="17.25" customHeight="1" x14ac:dyDescent="0.2">
      <c r="A9" s="33"/>
      <c r="B9" s="33"/>
      <c r="C9" s="33"/>
      <c r="D9" s="33" t="s">
        <v>91</v>
      </c>
      <c r="E9" s="33"/>
      <c r="F9" s="20"/>
      <c r="G9" s="52"/>
    </row>
    <row r="10" spans="1:9" ht="17.25" customHeight="1" x14ac:dyDescent="0.2">
      <c r="A10" s="33"/>
      <c r="B10" s="33"/>
      <c r="C10" s="33"/>
      <c r="D10" s="33" t="s">
        <v>91</v>
      </c>
      <c r="E10" s="33"/>
      <c r="F10" s="20"/>
      <c r="G10" s="52"/>
    </row>
    <row r="11" spans="1:9" ht="17.25" customHeight="1" x14ac:dyDescent="0.2">
      <c r="A11" s="33"/>
      <c r="B11" s="33"/>
      <c r="C11" s="33"/>
      <c r="D11" s="33" t="s">
        <v>91</v>
      </c>
      <c r="E11" s="33"/>
      <c r="F11" s="20"/>
      <c r="G11" s="52"/>
    </row>
    <row r="12" spans="1:9" ht="17.25" customHeight="1" x14ac:dyDescent="0.2">
      <c r="A12" s="33"/>
      <c r="B12" s="33"/>
      <c r="C12" s="33"/>
      <c r="D12" s="33" t="s">
        <v>91</v>
      </c>
      <c r="E12" s="33"/>
      <c r="F12" s="20"/>
      <c r="G12" s="52"/>
    </row>
    <row r="13" spans="1:9" ht="17.25" customHeight="1" x14ac:dyDescent="0.2">
      <c r="A13" s="33"/>
      <c r="B13" s="33"/>
      <c r="C13" s="33"/>
      <c r="D13" s="33" t="s">
        <v>91</v>
      </c>
      <c r="E13" s="33"/>
      <c r="F13" s="20"/>
      <c r="G13" s="52"/>
    </row>
    <row r="14" spans="1:9" ht="17.25" customHeight="1" x14ac:dyDescent="0.2">
      <c r="A14" s="33"/>
      <c r="B14" s="33"/>
      <c r="C14" s="33"/>
      <c r="D14" s="33" t="s">
        <v>91</v>
      </c>
      <c r="E14" s="33"/>
      <c r="F14" s="20"/>
      <c r="G14" s="59"/>
    </row>
    <row r="15" spans="1:9" ht="17.25" customHeight="1" x14ac:dyDescent="0.2">
      <c r="A15" s="33"/>
      <c r="B15" s="33"/>
      <c r="C15" s="33"/>
      <c r="D15" s="33" t="s">
        <v>91</v>
      </c>
      <c r="E15" s="33"/>
      <c r="F15" s="20"/>
      <c r="G15" s="52"/>
    </row>
    <row r="16" spans="1:9" ht="17.25" customHeight="1" x14ac:dyDescent="0.2">
      <c r="A16" s="33"/>
      <c r="B16" s="33"/>
      <c r="C16" s="33"/>
      <c r="D16" s="33" t="s">
        <v>91</v>
      </c>
      <c r="E16" s="33"/>
      <c r="F16" s="20"/>
      <c r="G16" s="52"/>
    </row>
    <row r="17" spans="1:7" ht="17.25" customHeight="1" x14ac:dyDescent="0.2">
      <c r="A17" s="33"/>
      <c r="B17" s="33"/>
      <c r="C17" s="33"/>
      <c r="D17" s="33" t="s">
        <v>91</v>
      </c>
      <c r="E17" s="33"/>
      <c r="F17" s="20"/>
      <c r="G17" s="52"/>
    </row>
    <row r="18" spans="1:7" ht="17.25" customHeight="1" x14ac:dyDescent="0.2">
      <c r="A18" s="33"/>
      <c r="B18" s="33"/>
      <c r="C18" s="33"/>
      <c r="D18" s="33" t="s">
        <v>91</v>
      </c>
      <c r="E18" s="33"/>
      <c r="F18" s="20"/>
      <c r="G18" s="52"/>
    </row>
    <row r="19" spans="1:7" ht="17.25" customHeight="1" x14ac:dyDescent="0.2">
      <c r="A19" s="33"/>
      <c r="B19" s="33"/>
      <c r="C19" s="33"/>
      <c r="D19" s="33" t="s">
        <v>91</v>
      </c>
      <c r="E19" s="33"/>
      <c r="F19" s="20"/>
      <c r="G19" s="52"/>
    </row>
    <row r="20" spans="1:7" ht="17.25" customHeight="1" x14ac:dyDescent="0.2">
      <c r="A20" s="33"/>
      <c r="B20" s="33"/>
      <c r="C20" s="33"/>
      <c r="D20" s="33" t="s">
        <v>91</v>
      </c>
      <c r="E20" s="33"/>
      <c r="F20" s="20"/>
      <c r="G20" s="52"/>
    </row>
    <row r="21" spans="1:7" ht="17.25" customHeight="1" x14ac:dyDescent="0.2">
      <c r="A21" s="33"/>
      <c r="B21" s="33"/>
      <c r="C21" s="33"/>
      <c r="D21" s="33" t="s">
        <v>91</v>
      </c>
      <c r="E21" s="33"/>
      <c r="F21" s="20"/>
      <c r="G21" s="52"/>
    </row>
    <row r="22" spans="1:7" ht="17.25" customHeight="1" x14ac:dyDescent="0.2">
      <c r="A22" s="33"/>
      <c r="B22" s="33"/>
      <c r="C22" s="33"/>
      <c r="D22" s="33" t="s">
        <v>91</v>
      </c>
      <c r="E22" s="33"/>
      <c r="F22" s="20"/>
      <c r="G22" s="52"/>
    </row>
    <row r="23" spans="1:7" ht="17.25" customHeight="1" x14ac:dyDescent="0.2">
      <c r="A23" s="33"/>
      <c r="B23" s="33"/>
      <c r="C23" s="33"/>
      <c r="D23" s="33" t="s">
        <v>91</v>
      </c>
      <c r="E23" s="33"/>
      <c r="F23" s="20"/>
      <c r="G23" s="52"/>
    </row>
    <row r="24" spans="1:7" ht="17.25" customHeight="1" x14ac:dyDescent="0.2">
      <c r="A24" s="33"/>
      <c r="B24" s="33"/>
      <c r="C24" s="33"/>
      <c r="D24" s="33" t="s">
        <v>91</v>
      </c>
      <c r="E24" s="33"/>
      <c r="F24" s="20"/>
      <c r="G24" s="59"/>
    </row>
    <row r="25" spans="1:7" ht="17.25" customHeight="1" x14ac:dyDescent="0.2">
      <c r="A25" s="33"/>
      <c r="B25" s="33"/>
      <c r="C25" s="33"/>
      <c r="D25" s="33" t="s">
        <v>91</v>
      </c>
      <c r="E25" s="33"/>
      <c r="F25" s="20"/>
      <c r="G25" s="59"/>
    </row>
    <row r="26" spans="1:7" ht="17.25" customHeight="1" x14ac:dyDescent="0.2">
      <c r="A26" s="33"/>
      <c r="B26" s="33"/>
      <c r="C26" s="33"/>
      <c r="D26" s="33" t="s">
        <v>91</v>
      </c>
      <c r="E26" s="33"/>
      <c r="F26" s="20"/>
      <c r="G26" s="59"/>
    </row>
    <row r="27" spans="1:7" ht="17.25" customHeight="1" x14ac:dyDescent="0.2">
      <c r="A27" s="33"/>
      <c r="B27" s="33"/>
      <c r="C27" s="33"/>
      <c r="D27" s="33" t="s">
        <v>91</v>
      </c>
      <c r="E27" s="33"/>
      <c r="F27" s="20"/>
      <c r="G27" s="59"/>
    </row>
    <row r="28" spans="1:7" ht="17.25" customHeight="1" x14ac:dyDescent="0.2">
      <c r="A28" s="33"/>
      <c r="B28" s="33"/>
      <c r="C28" s="33"/>
      <c r="D28" s="33" t="s">
        <v>91</v>
      </c>
      <c r="E28" s="33"/>
      <c r="F28" s="20"/>
      <c r="G28" s="59"/>
    </row>
    <row r="29" spans="1:7" ht="17.25" customHeight="1" x14ac:dyDescent="0.2">
      <c r="A29" s="33"/>
      <c r="B29" s="33"/>
      <c r="C29" s="33"/>
      <c r="D29" s="33" t="s">
        <v>91</v>
      </c>
      <c r="E29" s="33"/>
      <c r="F29" s="20"/>
      <c r="G29" s="59"/>
    </row>
    <row r="30" spans="1:7" ht="17.25" customHeight="1" x14ac:dyDescent="0.2">
      <c r="A30" s="33"/>
      <c r="B30" s="33"/>
      <c r="C30" s="33"/>
      <c r="D30" s="33" t="s">
        <v>91</v>
      </c>
      <c r="E30" s="33"/>
      <c r="F30" s="20"/>
      <c r="G30" s="59"/>
    </row>
    <row r="31" spans="1:7" ht="17.25" customHeight="1" x14ac:dyDescent="0.2">
      <c r="A31" s="33"/>
      <c r="B31" s="33"/>
      <c r="C31" s="33"/>
      <c r="D31" s="33" t="s">
        <v>91</v>
      </c>
      <c r="E31" s="33"/>
      <c r="F31" s="20"/>
      <c r="G31" s="59"/>
    </row>
    <row r="32" spans="1:7" ht="17.25" customHeight="1" x14ac:dyDescent="0.2">
      <c r="A32" s="33"/>
      <c r="B32" s="33"/>
      <c r="C32" s="33"/>
      <c r="D32" s="33" t="s">
        <v>91</v>
      </c>
      <c r="E32" s="33"/>
      <c r="F32" s="20"/>
      <c r="G32" s="59"/>
    </row>
    <row r="33" spans="1:9" ht="17.25" customHeight="1" x14ac:dyDescent="0.2">
      <c r="A33" s="33"/>
      <c r="B33" s="33"/>
      <c r="C33" s="33"/>
      <c r="D33" s="33" t="s">
        <v>91</v>
      </c>
      <c r="E33" s="33"/>
      <c r="F33" s="20"/>
      <c r="G33" s="59"/>
    </row>
    <row r="34" spans="1:9" ht="17.25" customHeight="1" x14ac:dyDescent="0.2">
      <c r="A34" s="33"/>
      <c r="B34" s="33"/>
      <c r="C34" s="33"/>
      <c r="D34" s="33" t="s">
        <v>69</v>
      </c>
      <c r="E34" s="33"/>
      <c r="F34" s="20"/>
      <c r="G34" s="59"/>
    </row>
    <row r="35" spans="1:9" ht="17.25" customHeight="1" x14ac:dyDescent="0.2">
      <c r="A35" s="33"/>
      <c r="B35" s="33"/>
      <c r="C35" s="33"/>
      <c r="D35" s="33" t="s">
        <v>69</v>
      </c>
      <c r="E35" s="33"/>
      <c r="F35" s="20"/>
      <c r="G35" s="59"/>
    </row>
    <row r="36" spans="1:9" ht="17.25" customHeight="1" x14ac:dyDescent="0.2">
      <c r="A36" s="33"/>
      <c r="B36" s="33"/>
      <c r="C36" s="33"/>
      <c r="D36" s="33" t="s">
        <v>69</v>
      </c>
      <c r="E36" s="33"/>
      <c r="F36" s="20"/>
      <c r="G36" s="59"/>
    </row>
    <row r="37" spans="1:9" ht="17.25" customHeight="1" x14ac:dyDescent="0.2">
      <c r="A37" s="33"/>
      <c r="B37" s="33"/>
      <c r="C37" s="33"/>
      <c r="D37" s="33" t="s">
        <v>69</v>
      </c>
      <c r="E37" s="33"/>
      <c r="F37" s="20"/>
      <c r="G37" s="59"/>
    </row>
    <row r="38" spans="1:9" ht="17.25" customHeight="1" x14ac:dyDescent="0.2">
      <c r="A38" s="33"/>
      <c r="B38" s="33"/>
      <c r="C38" s="33"/>
      <c r="D38" s="33" t="s">
        <v>69</v>
      </c>
      <c r="E38" s="33"/>
      <c r="F38" s="20"/>
      <c r="G38" s="59"/>
    </row>
    <row r="39" spans="1:9" ht="17.25" customHeight="1" x14ac:dyDescent="0.2">
      <c r="A39" s="33"/>
      <c r="B39" s="33"/>
      <c r="C39" s="33"/>
      <c r="D39" s="33" t="s">
        <v>69</v>
      </c>
      <c r="E39" s="33"/>
      <c r="F39" s="20"/>
      <c r="G39" s="59"/>
    </row>
    <row r="40" spans="1:9" ht="17.25" customHeight="1" x14ac:dyDescent="0.2">
      <c r="A40" s="33"/>
      <c r="B40" s="33"/>
      <c r="C40" s="33"/>
      <c r="D40" s="33" t="s">
        <v>69</v>
      </c>
      <c r="E40" s="33"/>
      <c r="F40" s="20"/>
      <c r="G40" s="59"/>
    </row>
    <row r="41" spans="1:9" ht="17.25" customHeight="1" x14ac:dyDescent="0.2">
      <c r="A41" s="33"/>
      <c r="B41" s="33"/>
      <c r="C41" s="33"/>
      <c r="D41" s="33" t="s">
        <v>69</v>
      </c>
      <c r="E41" s="33"/>
      <c r="F41" s="20"/>
      <c r="G41" s="59"/>
    </row>
    <row r="42" spans="1:9" ht="17.25" customHeight="1" x14ac:dyDescent="0.2">
      <c r="A42" s="33"/>
      <c r="B42" s="33"/>
      <c r="C42" s="33"/>
      <c r="D42" s="33" t="s">
        <v>69</v>
      </c>
      <c r="E42" s="33"/>
      <c r="F42" s="20"/>
      <c r="G42" s="59"/>
    </row>
    <row r="43" spans="1:9" ht="17.25" customHeight="1" x14ac:dyDescent="0.2">
      <c r="A43" s="33"/>
      <c r="B43" s="33"/>
      <c r="C43" s="33"/>
      <c r="D43" s="33" t="s">
        <v>69</v>
      </c>
      <c r="E43" s="33"/>
      <c r="F43" s="20"/>
      <c r="G43" s="59"/>
      <c r="H43" s="6"/>
    </row>
    <row r="44" spans="1:9" ht="17.25" customHeight="1" x14ac:dyDescent="0.2">
      <c r="A44" s="33"/>
      <c r="B44" s="33"/>
      <c r="C44" s="33"/>
      <c r="D44" s="33" t="s">
        <v>69</v>
      </c>
      <c r="E44" s="33"/>
      <c r="F44" s="20"/>
      <c r="G44" s="59"/>
      <c r="H44" s="6"/>
      <c r="I44" s="6"/>
    </row>
    <row r="45" spans="1:9" ht="17.25" customHeight="1" x14ac:dyDescent="0.2">
      <c r="A45" s="33"/>
      <c r="B45" s="33"/>
      <c r="C45" s="33"/>
      <c r="D45" s="33" t="s">
        <v>69</v>
      </c>
      <c r="E45" s="33"/>
      <c r="F45" s="20"/>
      <c r="G45" s="59"/>
    </row>
    <row r="46" spans="1:9" ht="17.25" customHeight="1" x14ac:dyDescent="0.2">
      <c r="A46" s="33"/>
      <c r="B46" s="33"/>
      <c r="C46" s="33"/>
      <c r="D46" s="33" t="s">
        <v>69</v>
      </c>
      <c r="E46" s="33"/>
      <c r="F46" s="20"/>
      <c r="G46" s="59"/>
    </row>
    <row r="47" spans="1:9" ht="17.25" customHeight="1" x14ac:dyDescent="0.2">
      <c r="A47" s="33"/>
      <c r="B47" s="33"/>
      <c r="C47" s="33"/>
      <c r="D47" s="33" t="s">
        <v>69</v>
      </c>
      <c r="E47" s="33"/>
      <c r="F47" s="20"/>
      <c r="G47" s="59"/>
    </row>
    <row r="48" spans="1:9" ht="17.25" customHeight="1" x14ac:dyDescent="0.2">
      <c r="A48" s="33"/>
      <c r="B48" s="33"/>
      <c r="C48" s="33"/>
      <c r="D48" s="33" t="s">
        <v>69</v>
      </c>
      <c r="E48" s="33"/>
      <c r="F48" s="20"/>
      <c r="G48" s="59"/>
    </row>
    <row r="49" spans="1:7" ht="17.25" customHeight="1" x14ac:dyDescent="0.2">
      <c r="A49" s="33"/>
      <c r="B49" s="33"/>
      <c r="C49" s="33"/>
      <c r="D49" s="33" t="s">
        <v>69</v>
      </c>
      <c r="E49" s="33"/>
      <c r="F49" s="20"/>
      <c r="G49" s="59"/>
    </row>
    <row r="50" spans="1:7" ht="17.25" customHeight="1" x14ac:dyDescent="0.2">
      <c r="A50" s="33"/>
      <c r="B50" s="33"/>
      <c r="C50" s="33"/>
      <c r="D50" s="33" t="s">
        <v>69</v>
      </c>
      <c r="E50" s="33"/>
      <c r="F50" s="20"/>
      <c r="G50" s="59"/>
    </row>
    <row r="51" spans="1:7" ht="17.25" customHeight="1" x14ac:dyDescent="0.2">
      <c r="A51" s="33"/>
      <c r="B51" s="33"/>
      <c r="C51" s="33"/>
      <c r="D51" s="33" t="s">
        <v>69</v>
      </c>
      <c r="E51" s="33"/>
      <c r="F51" s="20"/>
      <c r="G51" s="59"/>
    </row>
    <row r="52" spans="1:7" ht="17.25" customHeight="1" x14ac:dyDescent="0.2">
      <c r="A52" s="33"/>
      <c r="B52" s="33"/>
      <c r="C52" s="33"/>
      <c r="D52" s="33" t="s">
        <v>69</v>
      </c>
      <c r="E52" s="33"/>
      <c r="F52" s="20"/>
      <c r="G52" s="59"/>
    </row>
    <row r="53" spans="1:7" ht="17.25" customHeight="1" x14ac:dyDescent="0.2">
      <c r="A53" s="33"/>
      <c r="B53" s="33"/>
      <c r="C53" s="33"/>
      <c r="D53" s="33" t="s">
        <v>69</v>
      </c>
      <c r="E53" s="33"/>
      <c r="F53" s="20"/>
      <c r="G53" s="59"/>
    </row>
    <row r="54" spans="1:7" ht="17.25" customHeight="1" x14ac:dyDescent="0.2">
      <c r="A54" s="33"/>
      <c r="B54" s="33"/>
      <c r="C54" s="33"/>
      <c r="D54" s="33" t="s">
        <v>69</v>
      </c>
      <c r="E54" s="33"/>
      <c r="F54" s="20"/>
      <c r="G54" s="59"/>
    </row>
    <row r="55" spans="1:7" ht="17.25" customHeight="1" x14ac:dyDescent="0.2">
      <c r="A55" s="33"/>
      <c r="B55" s="33"/>
      <c r="C55" s="33"/>
      <c r="D55" s="33" t="s">
        <v>69</v>
      </c>
      <c r="E55" s="33"/>
      <c r="F55" s="20"/>
      <c r="G55" s="59"/>
    </row>
    <row r="56" spans="1:7" ht="17.25" customHeight="1" x14ac:dyDescent="0.2">
      <c r="A56" s="33"/>
      <c r="B56" s="33"/>
      <c r="C56" s="33"/>
      <c r="D56" s="33" t="s">
        <v>69</v>
      </c>
      <c r="E56" s="33"/>
      <c r="F56" s="20"/>
      <c r="G56" s="59"/>
    </row>
    <row r="57" spans="1:7" ht="17.25" customHeight="1" x14ac:dyDescent="0.2">
      <c r="A57" s="33"/>
      <c r="B57" s="33"/>
      <c r="C57" s="33"/>
      <c r="D57" s="33" t="s">
        <v>69</v>
      </c>
      <c r="E57" s="33"/>
      <c r="F57" s="20"/>
      <c r="G57" s="59"/>
    </row>
    <row r="58" spans="1:7" ht="17.25" customHeight="1" x14ac:dyDescent="0.2">
      <c r="A58" s="33"/>
      <c r="B58" s="33"/>
      <c r="C58" s="33"/>
      <c r="D58" s="33" t="s">
        <v>69</v>
      </c>
      <c r="E58" s="33"/>
      <c r="F58" s="20"/>
      <c r="G58" s="59"/>
    </row>
    <row r="59" spans="1:7" ht="17.25" customHeight="1" x14ac:dyDescent="0.2">
      <c r="A59" s="33"/>
      <c r="B59" s="33"/>
      <c r="C59" s="33"/>
      <c r="D59" s="33" t="s">
        <v>69</v>
      </c>
      <c r="E59" s="33"/>
      <c r="F59" s="20"/>
      <c r="G59" s="59"/>
    </row>
    <row r="60" spans="1:7" ht="17.25" customHeight="1" x14ac:dyDescent="0.2">
      <c r="A60" s="33"/>
      <c r="B60" s="33"/>
      <c r="C60" s="33"/>
      <c r="D60" s="33" t="s">
        <v>69</v>
      </c>
      <c r="E60" s="33"/>
      <c r="F60" s="20"/>
      <c r="G60" s="59"/>
    </row>
    <row r="61" spans="1:7" ht="17.25" customHeight="1" x14ac:dyDescent="0.2">
      <c r="A61" s="33"/>
      <c r="B61" s="33"/>
      <c r="C61" s="33"/>
      <c r="D61" s="33" t="s">
        <v>69</v>
      </c>
      <c r="E61" s="33"/>
      <c r="F61" s="20"/>
      <c r="G61" s="59"/>
    </row>
    <row r="62" spans="1:7" ht="17.25" customHeight="1" x14ac:dyDescent="0.2">
      <c r="A62" s="33"/>
      <c r="B62" s="33"/>
      <c r="C62" s="33"/>
      <c r="D62" s="33" t="s">
        <v>69</v>
      </c>
      <c r="E62" s="33"/>
      <c r="F62" s="20"/>
      <c r="G62" s="59"/>
    </row>
  </sheetData>
  <mergeCells count="1">
    <mergeCell ref="A1:G1"/>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I62"/>
  <sheetViews>
    <sheetView zoomScaleNormal="100" workbookViewId="0">
      <selection activeCell="E3" sqref="E3"/>
    </sheetView>
  </sheetViews>
  <sheetFormatPr defaultColWidth="11.77734375" defaultRowHeight="17.25" customHeight="1" x14ac:dyDescent="0.2"/>
  <cols>
    <col min="1" max="1" width="11.77734375" style="31"/>
    <col min="2" max="6" width="11.77734375" style="1"/>
    <col min="7" max="7" width="13.44140625" customWidth="1"/>
  </cols>
  <sheetData>
    <row r="1" spans="1:9" s="32" customFormat="1" ht="37.5" customHeight="1" x14ac:dyDescent="0.2">
      <c r="A1" s="260" t="s">
        <v>62</v>
      </c>
      <c r="B1" s="260"/>
      <c r="C1" s="260"/>
      <c r="D1" s="260"/>
      <c r="E1" s="260"/>
      <c r="F1" s="260"/>
      <c r="G1" s="260"/>
    </row>
    <row r="2" spans="1:9" ht="17.25" customHeight="1" x14ac:dyDescent="0.2">
      <c r="A2" s="43" t="s">
        <v>55</v>
      </c>
      <c r="B2" s="44" t="s">
        <v>56</v>
      </c>
      <c r="C2" s="44" t="s">
        <v>57</v>
      </c>
      <c r="D2" s="42" t="s">
        <v>58</v>
      </c>
      <c r="E2" s="35" t="s">
        <v>59</v>
      </c>
      <c r="F2" s="41" t="s">
        <v>60</v>
      </c>
      <c r="G2" s="40" t="s">
        <v>68</v>
      </c>
    </row>
    <row r="3" spans="1:9" ht="17.25" customHeight="1" x14ac:dyDescent="0.2">
      <c r="A3" s="33"/>
      <c r="B3" s="34"/>
      <c r="C3" s="34"/>
      <c r="D3" s="34" t="s">
        <v>91</v>
      </c>
      <c r="E3" s="34"/>
      <c r="F3" s="34"/>
      <c r="G3" s="53"/>
    </row>
    <row r="4" spans="1:9" ht="17.25" customHeight="1" x14ac:dyDescent="0.2">
      <c r="A4" s="33"/>
      <c r="B4" s="34"/>
      <c r="C4" s="34"/>
      <c r="D4" s="34" t="s">
        <v>91</v>
      </c>
      <c r="E4" s="34"/>
      <c r="F4" s="34"/>
      <c r="G4" s="53"/>
    </row>
    <row r="5" spans="1:9" ht="17.25" customHeight="1" x14ac:dyDescent="0.2">
      <c r="A5" s="33"/>
      <c r="B5" s="34"/>
      <c r="C5" s="34"/>
      <c r="D5" s="34" t="s">
        <v>91</v>
      </c>
      <c r="E5" s="34"/>
      <c r="F5" s="34"/>
      <c r="G5" s="53"/>
    </row>
    <row r="6" spans="1:9" ht="17.25" customHeight="1" x14ac:dyDescent="0.2">
      <c r="A6" s="33"/>
      <c r="B6" s="34"/>
      <c r="C6" s="34"/>
      <c r="D6" s="34" t="s">
        <v>91</v>
      </c>
      <c r="E6" s="34"/>
      <c r="F6" s="34"/>
      <c r="G6" s="53"/>
      <c r="I6" s="6"/>
    </row>
    <row r="7" spans="1:9" ht="17.25" customHeight="1" x14ac:dyDescent="0.2">
      <c r="A7" s="33"/>
      <c r="B7" s="34"/>
      <c r="C7" s="34"/>
      <c r="D7" s="34" t="s">
        <v>91</v>
      </c>
      <c r="E7" s="34"/>
      <c r="F7" s="34"/>
      <c r="G7" s="53"/>
    </row>
    <row r="8" spans="1:9" ht="17.25" customHeight="1" x14ac:dyDescent="0.2">
      <c r="A8" s="33"/>
      <c r="B8" s="34"/>
      <c r="C8" s="34"/>
      <c r="D8" s="34" t="s">
        <v>91</v>
      </c>
      <c r="E8" s="34"/>
      <c r="F8" s="34"/>
      <c r="G8" s="53"/>
    </row>
    <row r="9" spans="1:9" ht="17.25" customHeight="1" x14ac:dyDescent="0.2">
      <c r="A9" s="33"/>
      <c r="B9" s="34"/>
      <c r="C9" s="34"/>
      <c r="D9" s="34" t="s">
        <v>91</v>
      </c>
      <c r="E9" s="34"/>
      <c r="F9" s="34"/>
      <c r="G9" s="53"/>
    </row>
    <row r="10" spans="1:9" ht="17.25" customHeight="1" x14ac:dyDescent="0.2">
      <c r="A10" s="33"/>
      <c r="B10" s="34"/>
      <c r="C10" s="34"/>
      <c r="D10" s="34" t="s">
        <v>91</v>
      </c>
      <c r="E10" s="34"/>
      <c r="F10" s="34"/>
      <c r="G10" s="53"/>
    </row>
    <row r="11" spans="1:9" ht="17.25" customHeight="1" x14ac:dyDescent="0.2">
      <c r="A11" s="33"/>
      <c r="B11" s="34"/>
      <c r="C11" s="34"/>
      <c r="D11" s="34" t="s">
        <v>91</v>
      </c>
      <c r="E11" s="34"/>
      <c r="F11" s="34"/>
      <c r="G11" s="53"/>
    </row>
    <row r="12" spans="1:9" ht="17.25" customHeight="1" x14ac:dyDescent="0.2">
      <c r="A12" s="33"/>
      <c r="B12" s="34"/>
      <c r="C12" s="34"/>
      <c r="D12" s="34" t="s">
        <v>91</v>
      </c>
      <c r="E12" s="34"/>
      <c r="F12" s="34"/>
      <c r="G12" s="53"/>
    </row>
    <row r="13" spans="1:9" ht="17.25" customHeight="1" x14ac:dyDescent="0.2">
      <c r="A13" s="33"/>
      <c r="B13" s="34"/>
      <c r="C13" s="34"/>
      <c r="D13" s="34" t="s">
        <v>91</v>
      </c>
      <c r="E13" s="34"/>
      <c r="F13" s="34"/>
      <c r="G13" s="53"/>
    </row>
    <row r="14" spans="1:9" ht="17.25" customHeight="1" x14ac:dyDescent="0.2">
      <c r="A14" s="33"/>
      <c r="B14" s="34"/>
      <c r="C14" s="34"/>
      <c r="D14" s="34" t="s">
        <v>91</v>
      </c>
      <c r="E14" s="34"/>
      <c r="F14" s="34"/>
      <c r="G14" s="53"/>
    </row>
    <row r="15" spans="1:9" ht="17.25" customHeight="1" x14ac:dyDescent="0.2">
      <c r="A15" s="33"/>
      <c r="B15" s="34"/>
      <c r="C15" s="34"/>
      <c r="D15" s="34" t="s">
        <v>91</v>
      </c>
      <c r="E15" s="34"/>
      <c r="F15" s="34"/>
      <c r="G15" s="53"/>
    </row>
    <row r="16" spans="1:9" ht="17.25" customHeight="1" x14ac:dyDescent="0.2">
      <c r="A16" s="33"/>
      <c r="B16" s="34"/>
      <c r="C16" s="34"/>
      <c r="D16" s="34" t="s">
        <v>91</v>
      </c>
      <c r="E16" s="34"/>
      <c r="F16" s="34"/>
      <c r="G16" s="51"/>
    </row>
    <row r="17" spans="1:7" ht="17.25" customHeight="1" x14ac:dyDescent="0.2">
      <c r="A17" s="33"/>
      <c r="B17" s="34"/>
      <c r="C17" s="34"/>
      <c r="D17" s="34" t="s">
        <v>91</v>
      </c>
      <c r="E17" s="34"/>
      <c r="F17" s="34"/>
      <c r="G17" s="51"/>
    </row>
    <row r="18" spans="1:7" ht="17.25" customHeight="1" x14ac:dyDescent="0.2">
      <c r="A18" s="33"/>
      <c r="B18" s="34"/>
      <c r="C18" s="34"/>
      <c r="D18" s="34" t="s">
        <v>91</v>
      </c>
      <c r="E18" s="34"/>
      <c r="F18" s="34"/>
      <c r="G18" s="51"/>
    </row>
    <row r="19" spans="1:7" ht="17.25" customHeight="1" x14ac:dyDescent="0.2">
      <c r="A19" s="33"/>
      <c r="B19" s="34"/>
      <c r="C19" s="34"/>
      <c r="D19" s="34" t="s">
        <v>91</v>
      </c>
      <c r="E19" s="34"/>
      <c r="F19" s="34"/>
      <c r="G19" s="51"/>
    </row>
    <row r="20" spans="1:7" ht="17.25" customHeight="1" x14ac:dyDescent="0.2">
      <c r="A20" s="33"/>
      <c r="B20" s="34"/>
      <c r="C20" s="34"/>
      <c r="D20" s="34" t="s">
        <v>91</v>
      </c>
      <c r="E20" s="34"/>
      <c r="F20" s="34"/>
      <c r="G20" s="51"/>
    </row>
    <row r="21" spans="1:7" ht="17.25" customHeight="1" x14ac:dyDescent="0.2">
      <c r="A21" s="33"/>
      <c r="B21" s="34"/>
      <c r="C21" s="34"/>
      <c r="D21" s="34" t="s">
        <v>91</v>
      </c>
      <c r="E21" s="34"/>
      <c r="F21" s="34"/>
      <c r="G21" s="51"/>
    </row>
    <row r="22" spans="1:7" ht="17.25" customHeight="1" x14ac:dyDescent="0.2">
      <c r="A22" s="33"/>
      <c r="B22" s="34"/>
      <c r="C22" s="34"/>
      <c r="D22" s="34" t="s">
        <v>91</v>
      </c>
      <c r="E22" s="34"/>
      <c r="F22" s="34"/>
      <c r="G22" s="51"/>
    </row>
    <row r="23" spans="1:7" ht="17.25" customHeight="1" x14ac:dyDescent="0.2">
      <c r="A23" s="33"/>
      <c r="B23" s="34"/>
      <c r="C23" s="34"/>
      <c r="D23" s="34" t="s">
        <v>91</v>
      </c>
      <c r="E23" s="34"/>
      <c r="F23" s="34"/>
      <c r="G23" s="51"/>
    </row>
    <row r="24" spans="1:7" ht="17.25" customHeight="1" x14ac:dyDescent="0.2">
      <c r="A24" s="33"/>
      <c r="B24" s="34"/>
      <c r="C24" s="34"/>
      <c r="D24" s="34" t="s">
        <v>91</v>
      </c>
      <c r="E24" s="34"/>
      <c r="F24" s="34"/>
      <c r="G24" s="51"/>
    </row>
    <row r="25" spans="1:7" ht="17.25" customHeight="1" x14ac:dyDescent="0.2">
      <c r="A25" s="33"/>
      <c r="B25" s="34"/>
      <c r="C25" s="34"/>
      <c r="D25" s="34" t="s">
        <v>91</v>
      </c>
      <c r="E25" s="34"/>
      <c r="F25" s="34"/>
      <c r="G25" s="51"/>
    </row>
    <row r="26" spans="1:7" ht="17.25" customHeight="1" x14ac:dyDescent="0.2">
      <c r="A26" s="33"/>
      <c r="B26" s="34"/>
      <c r="C26" s="34"/>
      <c r="D26" s="34" t="s">
        <v>91</v>
      </c>
      <c r="E26" s="34"/>
      <c r="F26" s="34"/>
      <c r="G26" s="51"/>
    </row>
    <row r="27" spans="1:7" ht="17.25" customHeight="1" x14ac:dyDescent="0.2">
      <c r="A27" s="33"/>
      <c r="B27" s="34"/>
      <c r="C27" s="34"/>
      <c r="D27" s="34" t="s">
        <v>91</v>
      </c>
      <c r="E27" s="34"/>
      <c r="F27" s="34"/>
      <c r="G27" s="51"/>
    </row>
    <row r="28" spans="1:7" ht="17.25" customHeight="1" x14ac:dyDescent="0.2">
      <c r="A28" s="33"/>
      <c r="B28" s="34"/>
      <c r="C28" s="34"/>
      <c r="D28" s="34" t="s">
        <v>91</v>
      </c>
      <c r="E28" s="34"/>
      <c r="F28" s="34"/>
      <c r="G28" s="51"/>
    </row>
    <row r="29" spans="1:7" ht="17.25" customHeight="1" x14ac:dyDescent="0.2">
      <c r="A29" s="33"/>
      <c r="B29" s="34"/>
      <c r="C29" s="34"/>
      <c r="D29" s="34" t="s">
        <v>91</v>
      </c>
      <c r="E29" s="34"/>
      <c r="F29" s="34"/>
      <c r="G29" s="51"/>
    </row>
    <row r="30" spans="1:7" ht="17.25" customHeight="1" x14ac:dyDescent="0.2">
      <c r="A30" s="33"/>
      <c r="B30" s="34"/>
      <c r="C30" s="34"/>
      <c r="D30" s="34" t="s">
        <v>91</v>
      </c>
      <c r="E30" s="34"/>
      <c r="F30" s="34"/>
      <c r="G30" s="51"/>
    </row>
    <row r="31" spans="1:7" ht="17.25" customHeight="1" x14ac:dyDescent="0.2">
      <c r="A31" s="33"/>
      <c r="B31" s="34"/>
      <c r="C31" s="34"/>
      <c r="D31" s="34" t="s">
        <v>91</v>
      </c>
      <c r="E31" s="34"/>
      <c r="F31" s="34"/>
      <c r="G31" s="51"/>
    </row>
    <row r="32" spans="1:7" ht="17.25" customHeight="1" x14ac:dyDescent="0.2">
      <c r="A32" s="33"/>
      <c r="B32" s="34"/>
      <c r="C32" s="34"/>
      <c r="D32" s="34" t="s">
        <v>91</v>
      </c>
      <c r="E32" s="34"/>
      <c r="F32" s="34"/>
      <c r="G32" s="51"/>
    </row>
    <row r="33" spans="1:7" ht="17.25" customHeight="1" x14ac:dyDescent="0.2">
      <c r="A33" s="33"/>
      <c r="B33" s="34"/>
      <c r="C33" s="34"/>
      <c r="D33" s="34" t="s">
        <v>91</v>
      </c>
      <c r="E33" s="34"/>
      <c r="F33" s="34"/>
      <c r="G33" s="51"/>
    </row>
    <row r="34" spans="1:7" ht="17.25" customHeight="1" x14ac:dyDescent="0.2">
      <c r="A34" s="33"/>
      <c r="B34" s="34"/>
      <c r="C34" s="34"/>
      <c r="D34" s="34" t="s">
        <v>69</v>
      </c>
      <c r="E34" s="34"/>
      <c r="F34" s="34"/>
      <c r="G34" s="51"/>
    </row>
    <row r="35" spans="1:7" ht="17.25" customHeight="1" x14ac:dyDescent="0.2">
      <c r="A35" s="33"/>
      <c r="B35" s="34"/>
      <c r="C35" s="34"/>
      <c r="D35" s="34" t="s">
        <v>69</v>
      </c>
      <c r="E35" s="34"/>
      <c r="F35" s="34"/>
      <c r="G35" s="51"/>
    </row>
    <row r="36" spans="1:7" ht="17.25" customHeight="1" x14ac:dyDescent="0.2">
      <c r="A36" s="33"/>
      <c r="B36" s="34"/>
      <c r="C36" s="34"/>
      <c r="D36" s="34" t="s">
        <v>69</v>
      </c>
      <c r="E36" s="34"/>
      <c r="F36" s="34"/>
      <c r="G36" s="51"/>
    </row>
    <row r="37" spans="1:7" ht="17.25" customHeight="1" x14ac:dyDescent="0.2">
      <c r="A37" s="33"/>
      <c r="B37" s="34"/>
      <c r="C37" s="34"/>
      <c r="D37" s="34" t="s">
        <v>69</v>
      </c>
      <c r="E37" s="34"/>
      <c r="F37" s="34"/>
      <c r="G37" s="51"/>
    </row>
    <row r="38" spans="1:7" ht="17.25" customHeight="1" x14ac:dyDescent="0.2">
      <c r="A38" s="33"/>
      <c r="B38" s="34"/>
      <c r="C38" s="34"/>
      <c r="D38" s="34" t="s">
        <v>69</v>
      </c>
      <c r="E38" s="34"/>
      <c r="F38" s="34"/>
      <c r="G38" s="51"/>
    </row>
    <row r="39" spans="1:7" ht="17.25" customHeight="1" x14ac:dyDescent="0.2">
      <c r="A39" s="33"/>
      <c r="B39" s="34"/>
      <c r="C39" s="34"/>
      <c r="D39" s="34" t="s">
        <v>69</v>
      </c>
      <c r="E39" s="34"/>
      <c r="F39" s="34"/>
      <c r="G39" s="51"/>
    </row>
    <row r="40" spans="1:7" ht="17.25" customHeight="1" x14ac:dyDescent="0.2">
      <c r="A40" s="33"/>
      <c r="B40" s="34"/>
      <c r="C40" s="34"/>
      <c r="D40" s="34" t="s">
        <v>69</v>
      </c>
      <c r="E40" s="34"/>
      <c r="F40" s="34"/>
      <c r="G40" s="51"/>
    </row>
    <row r="41" spans="1:7" ht="17.25" customHeight="1" x14ac:dyDescent="0.2">
      <c r="A41" s="33"/>
      <c r="B41" s="34"/>
      <c r="C41" s="34"/>
      <c r="D41" s="34" t="s">
        <v>69</v>
      </c>
      <c r="E41" s="34"/>
      <c r="F41" s="34"/>
      <c r="G41" s="51"/>
    </row>
    <row r="42" spans="1:7" ht="17.25" customHeight="1" x14ac:dyDescent="0.2">
      <c r="A42" s="33"/>
      <c r="B42" s="34"/>
      <c r="C42" s="34"/>
      <c r="D42" s="34" t="s">
        <v>69</v>
      </c>
      <c r="E42" s="34"/>
      <c r="F42" s="34"/>
      <c r="G42" s="51"/>
    </row>
    <row r="43" spans="1:7" ht="17.25" customHeight="1" x14ac:dyDescent="0.2">
      <c r="A43" s="33"/>
      <c r="B43" s="34"/>
      <c r="C43" s="34"/>
      <c r="D43" s="34" t="s">
        <v>69</v>
      </c>
      <c r="E43" s="34"/>
      <c r="F43" s="34"/>
      <c r="G43" s="51"/>
    </row>
    <row r="44" spans="1:7" ht="17.25" customHeight="1" x14ac:dyDescent="0.2">
      <c r="A44" s="33"/>
      <c r="B44" s="34"/>
      <c r="C44" s="34"/>
      <c r="D44" s="34" t="s">
        <v>69</v>
      </c>
      <c r="E44" s="34"/>
      <c r="F44" s="34"/>
      <c r="G44" s="51"/>
    </row>
    <row r="45" spans="1:7" ht="17.25" customHeight="1" x14ac:dyDescent="0.2">
      <c r="A45" s="33"/>
      <c r="B45" s="34"/>
      <c r="C45" s="34"/>
      <c r="D45" s="34" t="s">
        <v>69</v>
      </c>
      <c r="E45" s="34"/>
      <c r="F45" s="34"/>
      <c r="G45" s="51"/>
    </row>
    <row r="46" spans="1:7" ht="17.25" customHeight="1" x14ac:dyDescent="0.2">
      <c r="A46" s="33"/>
      <c r="B46" s="34"/>
      <c r="C46" s="34"/>
      <c r="D46" s="34" t="s">
        <v>69</v>
      </c>
      <c r="E46" s="34"/>
      <c r="F46" s="34"/>
      <c r="G46" s="51"/>
    </row>
    <row r="47" spans="1:7" ht="17.25" customHeight="1" x14ac:dyDescent="0.2">
      <c r="A47" s="33"/>
      <c r="B47" s="34"/>
      <c r="C47" s="34"/>
      <c r="D47" s="34" t="s">
        <v>69</v>
      </c>
      <c r="E47" s="34"/>
      <c r="F47" s="34"/>
      <c r="G47" s="51"/>
    </row>
    <row r="48" spans="1:7" ht="17.25" customHeight="1" x14ac:dyDescent="0.2">
      <c r="A48" s="33"/>
      <c r="B48" s="34"/>
      <c r="C48" s="34"/>
      <c r="D48" s="34" t="s">
        <v>69</v>
      </c>
      <c r="E48" s="34"/>
      <c r="F48" s="34"/>
      <c r="G48" s="51"/>
    </row>
    <row r="49" spans="1:7" ht="17.25" customHeight="1" x14ac:dyDescent="0.2">
      <c r="A49" s="33"/>
      <c r="B49" s="34"/>
      <c r="C49" s="34"/>
      <c r="D49" s="34" t="s">
        <v>69</v>
      </c>
      <c r="E49" s="34"/>
      <c r="F49" s="34"/>
      <c r="G49" s="51"/>
    </row>
    <row r="50" spans="1:7" ht="17.25" customHeight="1" x14ac:dyDescent="0.2">
      <c r="A50" s="33"/>
      <c r="B50" s="34"/>
      <c r="C50" s="34"/>
      <c r="D50" s="34" t="s">
        <v>69</v>
      </c>
      <c r="E50" s="34"/>
      <c r="F50" s="34"/>
      <c r="G50" s="51"/>
    </row>
    <row r="51" spans="1:7" ht="17.25" customHeight="1" x14ac:dyDescent="0.2">
      <c r="A51" s="33"/>
      <c r="B51" s="34"/>
      <c r="C51" s="34"/>
      <c r="D51" s="34" t="s">
        <v>69</v>
      </c>
      <c r="E51" s="34"/>
      <c r="F51" s="34"/>
      <c r="G51" s="51"/>
    </row>
    <row r="52" spans="1:7" ht="17.25" customHeight="1" x14ac:dyDescent="0.2">
      <c r="A52" s="33"/>
      <c r="B52" s="34"/>
      <c r="C52" s="34"/>
      <c r="D52" s="34" t="s">
        <v>69</v>
      </c>
      <c r="E52" s="34"/>
      <c r="F52" s="34"/>
      <c r="G52" s="51"/>
    </row>
    <row r="53" spans="1:7" ht="17.25" customHeight="1" x14ac:dyDescent="0.2">
      <c r="A53" s="33"/>
      <c r="B53" s="34"/>
      <c r="C53" s="34"/>
      <c r="D53" s="34" t="s">
        <v>69</v>
      </c>
      <c r="E53" s="34"/>
      <c r="F53" s="34"/>
      <c r="G53" s="51"/>
    </row>
    <row r="54" spans="1:7" ht="17.25" customHeight="1" x14ac:dyDescent="0.2">
      <c r="A54" s="33"/>
      <c r="B54" s="34"/>
      <c r="C54" s="34"/>
      <c r="D54" s="34" t="s">
        <v>69</v>
      </c>
      <c r="E54" s="34"/>
      <c r="F54" s="34"/>
      <c r="G54" s="51"/>
    </row>
    <row r="55" spans="1:7" ht="17.25" customHeight="1" x14ac:dyDescent="0.2">
      <c r="A55" s="33"/>
      <c r="B55" s="34"/>
      <c r="C55" s="34"/>
      <c r="D55" s="34" t="s">
        <v>69</v>
      </c>
      <c r="E55" s="34"/>
      <c r="F55" s="34"/>
      <c r="G55" s="51"/>
    </row>
    <row r="56" spans="1:7" ht="17.25" customHeight="1" x14ac:dyDescent="0.2">
      <c r="A56" s="33"/>
      <c r="B56" s="34"/>
      <c r="C56" s="34"/>
      <c r="D56" s="34" t="s">
        <v>69</v>
      </c>
      <c r="E56" s="34"/>
      <c r="F56" s="34"/>
      <c r="G56" s="51"/>
    </row>
    <row r="57" spans="1:7" ht="17.25" customHeight="1" x14ac:dyDescent="0.2">
      <c r="A57" s="33"/>
      <c r="B57" s="34"/>
      <c r="C57" s="34"/>
      <c r="D57" s="34" t="s">
        <v>69</v>
      </c>
      <c r="E57" s="34"/>
      <c r="F57" s="34"/>
      <c r="G57" s="51"/>
    </row>
    <row r="58" spans="1:7" ht="17.25" customHeight="1" x14ac:dyDescent="0.2">
      <c r="A58" s="33"/>
      <c r="B58" s="34"/>
      <c r="C58" s="34"/>
      <c r="D58" s="34" t="s">
        <v>69</v>
      </c>
      <c r="E58" s="34"/>
      <c r="F58" s="34"/>
      <c r="G58" s="51"/>
    </row>
    <row r="59" spans="1:7" ht="17.25" customHeight="1" x14ac:dyDescent="0.2">
      <c r="A59" s="33"/>
      <c r="B59" s="34"/>
      <c r="C59" s="34"/>
      <c r="D59" s="34" t="s">
        <v>69</v>
      </c>
      <c r="E59" s="34"/>
      <c r="F59" s="34"/>
      <c r="G59" s="51"/>
    </row>
    <row r="60" spans="1:7" ht="17.25" customHeight="1" x14ac:dyDescent="0.2">
      <c r="A60" s="33"/>
      <c r="B60" s="34"/>
      <c r="C60" s="34"/>
      <c r="D60" s="34" t="s">
        <v>69</v>
      </c>
      <c r="E60" s="34"/>
      <c r="F60" s="34"/>
      <c r="G60" s="51"/>
    </row>
    <row r="61" spans="1:7" ht="17.25" customHeight="1" x14ac:dyDescent="0.2">
      <c r="A61" s="33"/>
      <c r="B61" s="34"/>
      <c r="C61" s="34"/>
      <c r="D61" s="34" t="s">
        <v>69</v>
      </c>
      <c r="E61" s="34"/>
      <c r="F61" s="34"/>
      <c r="G61" s="51"/>
    </row>
    <row r="62" spans="1:7" ht="17.25" customHeight="1" x14ac:dyDescent="0.2">
      <c r="A62" s="33"/>
      <c r="B62" s="34"/>
      <c r="C62" s="34"/>
      <c r="D62" s="34" t="s">
        <v>69</v>
      </c>
      <c r="E62" s="34"/>
      <c r="F62" s="34"/>
      <c r="G62" s="51"/>
    </row>
  </sheetData>
  <mergeCells count="1">
    <mergeCell ref="A1:G1"/>
  </mergeCells>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50"/>
  <sheetViews>
    <sheetView zoomScale="70" zoomScaleNormal="70" workbookViewId="0">
      <pane ySplit="6" topLeftCell="A19" activePane="bottomLeft" state="frozen"/>
      <selection sqref="A1:G1"/>
      <selection pane="bottomLeft" activeCell="A7" sqref="A7"/>
    </sheetView>
  </sheetViews>
  <sheetFormatPr defaultColWidth="11.77734375" defaultRowHeight="15" customHeight="1" x14ac:dyDescent="0.2"/>
  <cols>
    <col min="1" max="4" width="12.44140625" style="87" customWidth="1"/>
    <col min="5" max="6" width="6.21875" style="87" customWidth="1"/>
    <col min="7" max="7" width="2.44140625" style="87" customWidth="1"/>
    <col min="8" max="8" width="2.44140625" style="220" customWidth="1"/>
    <col min="9" max="9" width="6.21875" style="220" customWidth="1"/>
    <col min="10" max="10" width="6.21875" style="75" customWidth="1"/>
    <col min="11" max="14" width="12.44140625" style="87" customWidth="1"/>
    <col min="15" max="16" width="6.21875" style="75" customWidth="1"/>
    <col min="17" max="18" width="3.109375" style="75" customWidth="1"/>
    <col min="19" max="20" width="6.21875" style="75" customWidth="1"/>
    <col min="21" max="16384" width="11.77734375" style="75"/>
  </cols>
  <sheetData>
    <row r="1" spans="1:20" ht="24" customHeight="1" x14ac:dyDescent="0.2">
      <c r="A1" s="262" t="s">
        <v>119</v>
      </c>
      <c r="B1" s="262"/>
      <c r="C1" s="262"/>
      <c r="D1" s="262"/>
      <c r="E1" s="262"/>
      <c r="F1" s="262"/>
      <c r="G1" s="262"/>
      <c r="H1" s="262"/>
      <c r="I1" s="262"/>
      <c r="J1" s="262"/>
      <c r="K1" s="262"/>
      <c r="L1" s="262"/>
      <c r="M1" s="262"/>
      <c r="N1" s="262"/>
      <c r="O1" s="262"/>
      <c r="P1" s="262"/>
      <c r="Q1" s="262"/>
      <c r="R1" s="262"/>
      <c r="S1" s="262"/>
      <c r="T1" s="262"/>
    </row>
    <row r="2" spans="1:20" ht="15" customHeight="1" x14ac:dyDescent="0.2">
      <c r="A2" s="263" t="s">
        <v>53</v>
      </c>
      <c r="B2" s="263"/>
      <c r="C2" s="263"/>
      <c r="D2" s="263"/>
      <c r="E2" s="263"/>
      <c r="F2" s="263"/>
      <c r="G2" s="263"/>
      <c r="H2" s="263"/>
      <c r="I2" s="263"/>
      <c r="J2" s="263"/>
      <c r="K2" s="263"/>
      <c r="L2" s="263"/>
      <c r="M2" s="263"/>
      <c r="N2" s="263"/>
      <c r="O2" s="263"/>
      <c r="P2" s="263"/>
      <c r="Q2" s="263"/>
      <c r="R2" s="263"/>
      <c r="S2" s="263"/>
      <c r="T2" s="263"/>
    </row>
    <row r="3" spans="1:20" ht="15" customHeight="1" x14ac:dyDescent="0.2">
      <c r="A3" s="263" t="s">
        <v>22</v>
      </c>
      <c r="B3" s="263"/>
      <c r="C3" s="263"/>
      <c r="D3" s="263"/>
      <c r="E3" s="263"/>
      <c r="F3" s="263"/>
      <c r="G3" s="263"/>
      <c r="H3" s="263"/>
      <c r="I3" s="263"/>
      <c r="J3" s="263"/>
      <c r="K3" s="263"/>
      <c r="L3" s="263"/>
      <c r="M3" s="263"/>
      <c r="N3" s="263"/>
      <c r="O3" s="263"/>
      <c r="P3" s="263"/>
      <c r="Q3" s="263"/>
      <c r="R3" s="263"/>
      <c r="S3" s="263"/>
      <c r="T3" s="263"/>
    </row>
    <row r="4" spans="1:20" ht="15" customHeight="1" x14ac:dyDescent="0.2">
      <c r="A4" s="263" t="s">
        <v>54</v>
      </c>
      <c r="B4" s="263"/>
      <c r="C4" s="263"/>
      <c r="D4" s="263"/>
      <c r="E4" s="263"/>
      <c r="F4" s="263"/>
      <c r="G4" s="263"/>
      <c r="H4" s="263"/>
      <c r="I4" s="263"/>
      <c r="J4" s="263"/>
      <c r="K4" s="263"/>
      <c r="L4" s="263"/>
      <c r="M4" s="263"/>
      <c r="N4" s="263"/>
      <c r="O4" s="263"/>
      <c r="P4" s="263"/>
      <c r="Q4" s="263"/>
      <c r="R4" s="263"/>
      <c r="S4" s="263"/>
      <c r="T4" s="263"/>
    </row>
    <row r="5" spans="1:20" ht="15" customHeight="1" x14ac:dyDescent="0.2">
      <c r="A5" s="263" t="s">
        <v>67</v>
      </c>
      <c r="B5" s="263"/>
      <c r="C5" s="263"/>
      <c r="D5" s="263"/>
      <c r="E5" s="263"/>
      <c r="F5" s="263"/>
      <c r="G5" s="263"/>
      <c r="H5" s="263"/>
      <c r="I5" s="263"/>
      <c r="J5" s="263"/>
      <c r="K5" s="263"/>
      <c r="L5" s="263"/>
      <c r="M5" s="263"/>
      <c r="N5" s="263"/>
      <c r="O5" s="263"/>
      <c r="P5" s="263"/>
      <c r="Q5" s="263"/>
      <c r="R5" s="263"/>
      <c r="S5" s="263"/>
      <c r="T5" s="263"/>
    </row>
    <row r="6" spans="1:20" ht="26.25" customHeight="1" thickBot="1" x14ac:dyDescent="0.25">
      <c r="A6" s="261" t="s">
        <v>120</v>
      </c>
      <c r="B6" s="261"/>
      <c r="C6" s="261"/>
      <c r="D6" s="261"/>
      <c r="E6" s="261"/>
      <c r="F6" s="261"/>
      <c r="G6" s="261"/>
      <c r="H6" s="261"/>
      <c r="I6" s="261"/>
      <c r="J6" s="261"/>
      <c r="K6" s="261"/>
      <c r="L6" s="261"/>
      <c r="M6" s="261"/>
      <c r="N6" s="261"/>
      <c r="O6" s="261"/>
      <c r="P6" s="261"/>
      <c r="Q6" s="261"/>
      <c r="R6" s="261"/>
      <c r="S6" s="261"/>
      <c r="T6" s="261"/>
    </row>
    <row r="7" spans="1:20" ht="15" customHeight="1" x14ac:dyDescent="0.2">
      <c r="A7" s="92"/>
      <c r="B7" s="92"/>
      <c r="C7" s="92"/>
      <c r="D7" s="92"/>
      <c r="E7" s="92"/>
      <c r="F7" s="92"/>
      <c r="G7" s="92"/>
      <c r="H7" s="92"/>
      <c r="I7" s="92"/>
      <c r="J7" s="92"/>
      <c r="K7" s="92"/>
      <c r="L7" s="92"/>
      <c r="M7" s="92"/>
      <c r="N7" s="92"/>
    </row>
    <row r="8" spans="1:20" ht="15" customHeight="1" thickBot="1" x14ac:dyDescent="0.25">
      <c r="A8" s="197" t="s">
        <v>20</v>
      </c>
      <c r="B8" s="87" t="s">
        <v>1</v>
      </c>
      <c r="C8" s="87" t="s">
        <v>2</v>
      </c>
      <c r="D8" s="87" t="s">
        <v>3</v>
      </c>
      <c r="E8" s="87" t="s">
        <v>88</v>
      </c>
      <c r="F8" s="87" t="s">
        <v>89</v>
      </c>
      <c r="G8" s="87" t="s">
        <v>24</v>
      </c>
      <c r="H8" s="220" t="s">
        <v>116</v>
      </c>
      <c r="I8" s="220" t="s">
        <v>90</v>
      </c>
      <c r="K8" s="197" t="s">
        <v>21</v>
      </c>
      <c r="L8" s="87" t="s">
        <v>0</v>
      </c>
      <c r="M8" s="87" t="s">
        <v>2</v>
      </c>
      <c r="N8" s="87" t="s">
        <v>3</v>
      </c>
      <c r="O8" s="87" t="s">
        <v>88</v>
      </c>
      <c r="P8" s="87" t="s">
        <v>89</v>
      </c>
      <c r="Q8" s="220" t="s">
        <v>24</v>
      </c>
      <c r="R8" s="220" t="s">
        <v>116</v>
      </c>
      <c r="S8" s="87" t="s">
        <v>90</v>
      </c>
    </row>
    <row r="9" spans="1:20" ht="15" customHeight="1" x14ac:dyDescent="0.2">
      <c r="A9" s="87" t="s">
        <v>13</v>
      </c>
      <c r="B9" s="209"/>
      <c r="C9" s="198" t="str">
        <f>IF(B9="","","100")</f>
        <v/>
      </c>
      <c r="D9" s="211"/>
      <c r="E9" s="201" t="str">
        <f>IF(C9="","",VLOOKUP(B9,選手情報打ち込み男子!$1:$1048576,2,FALSE))</f>
        <v/>
      </c>
      <c r="F9" s="201" t="str">
        <f>IF(C9="","",VLOOKUP(B9,選手情報打ち込み男子!$1:$1048576,3,FALSE))</f>
        <v/>
      </c>
      <c r="G9" s="201" t="str">
        <f>IF(C9="","",VLOOKUP(B9,選手情報打ち込み男子!$1:$1048576,4,FALSE))</f>
        <v/>
      </c>
      <c r="H9" s="201" t="str">
        <f>IF(C9="","",VLOOKUP(B9,選手情報打ち込み男子!$1:$1048576,5,FALSE))</f>
        <v/>
      </c>
      <c r="I9" s="221" t="str">
        <f>IF(C9="","",VLOOKUP(B9,選手情報打ち込み男子!$1:$1048576,6,FALSE))</f>
        <v/>
      </c>
      <c r="K9" s="87" t="s">
        <v>13</v>
      </c>
      <c r="L9" s="214"/>
      <c r="M9" s="199" t="str">
        <f>IF(L9="","","100")</f>
        <v/>
      </c>
      <c r="N9" s="211"/>
      <c r="O9" s="200" t="str">
        <f>IF(M9="","",VLOOKUP(L9,選手情報打ち込み女子!$1:$1048576,2,FALSE))</f>
        <v/>
      </c>
      <c r="P9" s="200" t="str">
        <f>IF(M9="","",VLOOKUP(L9,選手情報打ち込み女子!$1:$1048576,3,FALSE))</f>
        <v/>
      </c>
      <c r="Q9" s="200" t="str">
        <f>IF(M9="","",VLOOKUP(L9,選手情報打ち込み女子!$1:$1048576,4,FALSE))</f>
        <v/>
      </c>
      <c r="R9" s="200" t="str">
        <f>IF(M9="","",VLOOKUP(L9,選手情報打ち込み女子!$1:$1048576,5,FALSE))</f>
        <v/>
      </c>
      <c r="S9" s="200" t="str">
        <f>IF(M9="","",VLOOKUP(L9,選手情報打ち込み女子!$1:$1048576,6,FALSE))</f>
        <v/>
      </c>
    </row>
    <row r="10" spans="1:20" ht="15" customHeight="1" x14ac:dyDescent="0.2">
      <c r="A10" s="87" t="s">
        <v>13</v>
      </c>
      <c r="B10" s="210"/>
      <c r="C10" s="198" t="str">
        <f t="shared" ref="C10:C14" si="0">IF(B10="","","100")</f>
        <v/>
      </c>
      <c r="D10" s="212"/>
      <c r="E10" s="201" t="str">
        <f>IF(C10="","",VLOOKUP(B10,選手情報打ち込み男子!$1:$1048576,2,FALSE))</f>
        <v/>
      </c>
      <c r="F10" s="201" t="str">
        <f>IF(C10="","",VLOOKUP(B10,選手情報打ち込み男子!$1:$1048576,3,FALSE))</f>
        <v/>
      </c>
      <c r="G10" s="201" t="str">
        <f>IF(C10="","",VLOOKUP(B10,選手情報打ち込み男子!$1:$1048576,4,FALSE))</f>
        <v/>
      </c>
      <c r="H10" s="201" t="str">
        <f>IF(C10="","",VLOOKUP(B10,選手情報打ち込み男子!$1:$1048576,5,FALSE))</f>
        <v/>
      </c>
      <c r="I10" s="221" t="str">
        <f>IF(C10="","",VLOOKUP(B10,選手情報打ち込み男子!$1:$1048576,6,FALSE))</f>
        <v/>
      </c>
      <c r="K10" s="87" t="s">
        <v>13</v>
      </c>
      <c r="L10" s="215"/>
      <c r="M10" s="199" t="str">
        <f t="shared" ref="M10:M14" si="1">IF(L10="","","100")</f>
        <v/>
      </c>
      <c r="N10" s="212"/>
      <c r="O10" s="200" t="str">
        <f>IF(M10="","",VLOOKUP(L10,選手情報打ち込み女子!$1:$1048576,2,FALSE))</f>
        <v/>
      </c>
      <c r="P10" s="200" t="str">
        <f>IF(M10="","",VLOOKUP(L10,選手情報打ち込み女子!$1:$1048576,3,FALSE))</f>
        <v/>
      </c>
      <c r="Q10" s="200" t="str">
        <f>IF(M10="","",VLOOKUP(L10,選手情報打ち込み女子!$1:$1048576,4,FALSE))</f>
        <v/>
      </c>
      <c r="R10" s="200" t="str">
        <f>IF(M10="","",VLOOKUP(L10,選手情報打ち込み女子!$1:$1048576,5,FALSE))</f>
        <v/>
      </c>
      <c r="S10" s="200" t="str">
        <f>IF(M10="","",VLOOKUP(L10,選手情報打ち込み女子!$1:$1048576,6,FALSE))</f>
        <v/>
      </c>
    </row>
    <row r="11" spans="1:20" ht="15" customHeight="1" x14ac:dyDescent="0.2">
      <c r="A11" s="87" t="s">
        <v>12</v>
      </c>
      <c r="B11" s="210"/>
      <c r="C11" s="198" t="str">
        <f t="shared" si="0"/>
        <v/>
      </c>
      <c r="D11" s="212"/>
      <c r="E11" s="201" t="str">
        <f>IF(C11="","",VLOOKUP(B11,選手情報打ち込み男子!$1:$1048576,2,FALSE))</f>
        <v/>
      </c>
      <c r="F11" s="201" t="str">
        <f>IF(C11="","",VLOOKUP(B11,選手情報打ち込み男子!$1:$1048576,3,FALSE))</f>
        <v/>
      </c>
      <c r="G11" s="201" t="str">
        <f>IF(C11="","",VLOOKUP(B11,選手情報打ち込み男子!$1:$1048576,4,FALSE))</f>
        <v/>
      </c>
      <c r="H11" s="201" t="str">
        <f>IF(C11="","",VLOOKUP(B11,選手情報打ち込み男子!$1:$1048576,5,FALSE))</f>
        <v/>
      </c>
      <c r="I11" s="221" t="str">
        <f>IF(C11="","",VLOOKUP(B11,選手情報打ち込み男子!$1:$1048576,6,FALSE))</f>
        <v/>
      </c>
      <c r="K11" s="87" t="s">
        <v>12</v>
      </c>
      <c r="L11" s="215"/>
      <c r="M11" s="199" t="str">
        <f t="shared" si="1"/>
        <v/>
      </c>
      <c r="N11" s="212"/>
      <c r="O11" s="200" t="str">
        <f>IF(M11="","",VLOOKUP(L11,選手情報打ち込み女子!$1:$1048576,2,FALSE))</f>
        <v/>
      </c>
      <c r="P11" s="200" t="str">
        <f>IF(M11="","",VLOOKUP(L11,選手情報打ち込み女子!$1:$1048576,3,FALSE))</f>
        <v/>
      </c>
      <c r="Q11" s="200" t="str">
        <f>IF(M11="","",VLOOKUP(L11,選手情報打ち込み女子!$1:$1048576,4,FALSE))</f>
        <v/>
      </c>
      <c r="R11" s="200" t="str">
        <f>IF(M11="","",VLOOKUP(L11,選手情報打ち込み女子!$1:$1048576,5,FALSE))</f>
        <v/>
      </c>
      <c r="S11" s="200" t="str">
        <f>IF(M11="","",VLOOKUP(L11,選手情報打ち込み女子!$1:$1048576,6,FALSE))</f>
        <v/>
      </c>
    </row>
    <row r="12" spans="1:20" ht="15" customHeight="1" x14ac:dyDescent="0.2">
      <c r="A12" s="87" t="s">
        <v>12</v>
      </c>
      <c r="B12" s="210"/>
      <c r="C12" s="198" t="str">
        <f t="shared" si="0"/>
        <v/>
      </c>
      <c r="D12" s="212"/>
      <c r="E12" s="201" t="str">
        <f>IF(C12="","",VLOOKUP(B12,選手情報打ち込み男子!$1:$1048576,2,FALSE))</f>
        <v/>
      </c>
      <c r="F12" s="201" t="str">
        <f>IF(C12="","",VLOOKUP(B12,選手情報打ち込み男子!$1:$1048576,3,FALSE))</f>
        <v/>
      </c>
      <c r="G12" s="201" t="str">
        <f>IF(C12="","",VLOOKUP(B12,選手情報打ち込み男子!$1:$1048576,4,FALSE))</f>
        <v/>
      </c>
      <c r="H12" s="201" t="str">
        <f>IF(C12="","",VLOOKUP(B12,選手情報打ち込み男子!$1:$1048576,5,FALSE))</f>
        <v/>
      </c>
      <c r="I12" s="221" t="str">
        <f>IF(C12="","",VLOOKUP(B12,選手情報打ち込み男子!$1:$1048576,6,FALSE))</f>
        <v/>
      </c>
      <c r="K12" s="87" t="s">
        <v>12</v>
      </c>
      <c r="L12" s="215"/>
      <c r="M12" s="199" t="str">
        <f t="shared" si="1"/>
        <v/>
      </c>
      <c r="N12" s="212"/>
      <c r="O12" s="200" t="str">
        <f>IF(M12="","",VLOOKUP(L12,選手情報打ち込み女子!$1:$1048576,2,FALSE))</f>
        <v/>
      </c>
      <c r="P12" s="200" t="str">
        <f>IF(M12="","",VLOOKUP(L12,選手情報打ち込み女子!$1:$1048576,3,FALSE))</f>
        <v/>
      </c>
      <c r="Q12" s="200" t="str">
        <f>IF(M12="","",VLOOKUP(L12,選手情報打ち込み女子!$1:$1048576,4,FALSE))</f>
        <v/>
      </c>
      <c r="R12" s="200" t="str">
        <f>IF(M12="","",VLOOKUP(L12,選手情報打ち込み女子!$1:$1048576,5,FALSE))</f>
        <v/>
      </c>
      <c r="S12" s="200" t="str">
        <f>IF(M12="","",VLOOKUP(L12,選手情報打ち込み女子!$1:$1048576,6,FALSE))</f>
        <v/>
      </c>
    </row>
    <row r="13" spans="1:20" ht="15" customHeight="1" x14ac:dyDescent="0.2">
      <c r="A13" s="87" t="s">
        <v>11</v>
      </c>
      <c r="B13" s="210"/>
      <c r="C13" s="198" t="str">
        <f t="shared" si="0"/>
        <v/>
      </c>
      <c r="D13" s="212"/>
      <c r="E13" s="201" t="str">
        <f>IF(C13="","",VLOOKUP(B13,選手情報打ち込み男子!$1:$1048576,2,FALSE))</f>
        <v/>
      </c>
      <c r="F13" s="201" t="str">
        <f>IF(C13="","",VLOOKUP(B13,選手情報打ち込み男子!$1:$1048576,3,FALSE))</f>
        <v/>
      </c>
      <c r="G13" s="201" t="str">
        <f>IF(C13="","",VLOOKUP(B13,選手情報打ち込み男子!$1:$1048576,4,FALSE))</f>
        <v/>
      </c>
      <c r="H13" s="201" t="str">
        <f>IF(C13="","",VLOOKUP(B13,選手情報打ち込み男子!$1:$1048576,5,FALSE))</f>
        <v/>
      </c>
      <c r="I13" s="221" t="str">
        <f>IF(C13="","",VLOOKUP(B13,選手情報打ち込み男子!$1:$1048576,6,FALSE))</f>
        <v/>
      </c>
      <c r="K13" s="87" t="s">
        <v>11</v>
      </c>
      <c r="L13" s="215"/>
      <c r="M13" s="199" t="str">
        <f t="shared" si="1"/>
        <v/>
      </c>
      <c r="N13" s="212"/>
      <c r="O13" s="200" t="str">
        <f>IF(M13="","",VLOOKUP(L13,選手情報打ち込み女子!$1:$1048576,2,FALSE))</f>
        <v/>
      </c>
      <c r="P13" s="200" t="str">
        <f>IF(M13="","",VLOOKUP(L13,選手情報打ち込み女子!$1:$1048576,3,FALSE))</f>
        <v/>
      </c>
      <c r="Q13" s="200" t="str">
        <f>IF(M13="","",VLOOKUP(L13,選手情報打ち込み女子!$1:$1048576,4,FALSE))</f>
        <v/>
      </c>
      <c r="R13" s="200" t="str">
        <f>IF(M13="","",VLOOKUP(L13,選手情報打ち込み女子!$1:$1048576,5,FALSE))</f>
        <v/>
      </c>
      <c r="S13" s="200" t="str">
        <f>IF(M13="","",VLOOKUP(L13,選手情報打ち込み女子!$1:$1048576,6,FALSE))</f>
        <v/>
      </c>
    </row>
    <row r="14" spans="1:20" ht="15" customHeight="1" x14ac:dyDescent="0.2">
      <c r="A14" s="87" t="s">
        <v>11</v>
      </c>
      <c r="B14" s="210"/>
      <c r="C14" s="198" t="str">
        <f t="shared" si="0"/>
        <v/>
      </c>
      <c r="D14" s="212"/>
      <c r="E14" s="201" t="str">
        <f>IF(C14="","",VLOOKUP(B14,選手情報打ち込み男子!$1:$1048576,2,FALSE))</f>
        <v/>
      </c>
      <c r="F14" s="201" t="str">
        <f>IF(C14="","",VLOOKUP(B14,選手情報打ち込み男子!$1:$1048576,3,FALSE))</f>
        <v/>
      </c>
      <c r="G14" s="201" t="str">
        <f>IF(C14="","",VLOOKUP(B14,選手情報打ち込み男子!$1:$1048576,4,FALSE))</f>
        <v/>
      </c>
      <c r="H14" s="201" t="str">
        <f>IF(C14="","",VLOOKUP(B14,選手情報打ち込み男子!$1:$1048576,5,FALSE))</f>
        <v/>
      </c>
      <c r="I14" s="221" t="str">
        <f>IF(C14="","",VLOOKUP(B14,選手情報打ち込み男子!$1:$1048576,6,FALSE))</f>
        <v/>
      </c>
      <c r="K14" s="87" t="s">
        <v>11</v>
      </c>
      <c r="L14" s="215"/>
      <c r="M14" s="199" t="str">
        <f t="shared" si="1"/>
        <v/>
      </c>
      <c r="N14" s="212"/>
      <c r="O14" s="200" t="str">
        <f>IF(M14="","",VLOOKUP(L14,選手情報打ち込み女子!$1:$1048576,2,FALSE))</f>
        <v/>
      </c>
      <c r="P14" s="200" t="str">
        <f>IF(M14="","",VLOOKUP(L14,選手情報打ち込み女子!$1:$1048576,3,FALSE))</f>
        <v/>
      </c>
      <c r="Q14" s="200" t="str">
        <f>IF(M14="","",VLOOKUP(L14,選手情報打ち込み女子!$1:$1048576,4,FALSE))</f>
        <v/>
      </c>
      <c r="R14" s="200" t="str">
        <f>IF(M14="","",VLOOKUP(L14,選手情報打ち込み女子!$1:$1048576,5,FALSE))</f>
        <v/>
      </c>
      <c r="S14" s="200" t="str">
        <f>IF(M14="","",VLOOKUP(L14,選手情報打ち込み女子!$1:$1048576,6,FALSE))</f>
        <v/>
      </c>
    </row>
    <row r="15" spans="1:20" ht="15" customHeight="1" x14ac:dyDescent="0.2">
      <c r="A15" s="87" t="s">
        <v>10</v>
      </c>
      <c r="B15" s="210"/>
      <c r="C15" s="198" t="str">
        <f>IF(B15="","","200")</f>
        <v/>
      </c>
      <c r="D15" s="212"/>
      <c r="E15" s="201" t="str">
        <f>IF(C15="","",VLOOKUP(B15,選手情報打ち込み男子!$1:$1048576,2,FALSE))</f>
        <v/>
      </c>
      <c r="F15" s="201" t="str">
        <f>IF(C15="","",VLOOKUP(B15,選手情報打ち込み男子!$1:$1048576,3,FALSE))</f>
        <v/>
      </c>
      <c r="G15" s="201" t="str">
        <f>IF(C15="","",VLOOKUP(B15,選手情報打ち込み男子!$1:$1048576,4,FALSE))</f>
        <v/>
      </c>
      <c r="H15" s="201" t="str">
        <f>IF(C15="","",VLOOKUP(B15,選手情報打ち込み男子!$1:$1048576,5,FALSE))</f>
        <v/>
      </c>
      <c r="I15" s="221" t="str">
        <f>IF(C15="","",VLOOKUP(B15,選手情報打ち込み男子!$1:$1048576,6,FALSE))</f>
        <v/>
      </c>
      <c r="K15" s="87" t="s">
        <v>10</v>
      </c>
      <c r="L15" s="215"/>
      <c r="M15" s="199" t="str">
        <f>IF(L15="","","200")</f>
        <v/>
      </c>
      <c r="N15" s="212"/>
      <c r="O15" s="200" t="str">
        <f>IF(M15="","",VLOOKUP(L15,選手情報打ち込み女子!$1:$1048576,2,FALSE))</f>
        <v/>
      </c>
      <c r="P15" s="200" t="str">
        <f>IF(M15="","",VLOOKUP(L15,選手情報打ち込み女子!$1:$1048576,3,FALSE))</f>
        <v/>
      </c>
      <c r="Q15" s="200" t="str">
        <f>IF(M15="","",VLOOKUP(L15,選手情報打ち込み女子!$1:$1048576,4,FALSE))</f>
        <v/>
      </c>
      <c r="R15" s="200" t="str">
        <f>IF(M15="","",VLOOKUP(L15,選手情報打ち込み女子!$1:$1048576,5,FALSE))</f>
        <v/>
      </c>
      <c r="S15" s="200" t="str">
        <f>IF(M15="","",VLOOKUP(L15,選手情報打ち込み女子!$1:$1048576,6,FALSE))</f>
        <v/>
      </c>
    </row>
    <row r="16" spans="1:20" ht="15" customHeight="1" x14ac:dyDescent="0.2">
      <c r="A16" s="87" t="s">
        <v>10</v>
      </c>
      <c r="B16" s="210"/>
      <c r="C16" s="198" t="str">
        <f>IF(B16="","","200")</f>
        <v/>
      </c>
      <c r="D16" s="212"/>
      <c r="E16" s="201" t="str">
        <f>IF(C16="","",VLOOKUP(B16,選手情報打ち込み男子!$1:$1048576,2,FALSE))</f>
        <v/>
      </c>
      <c r="F16" s="201" t="str">
        <f>IF(C16="","",VLOOKUP(B16,選手情報打ち込み男子!$1:$1048576,3,FALSE))</f>
        <v/>
      </c>
      <c r="G16" s="201" t="str">
        <f>IF(C16="","",VLOOKUP(B16,選手情報打ち込み男子!$1:$1048576,4,FALSE))</f>
        <v/>
      </c>
      <c r="H16" s="201" t="str">
        <f>IF(C16="","",VLOOKUP(B16,選手情報打ち込み男子!$1:$1048576,5,FALSE))</f>
        <v/>
      </c>
      <c r="I16" s="221" t="str">
        <f>IF(C16="","",VLOOKUP(B16,選手情報打ち込み男子!$1:$1048576,6,FALSE))</f>
        <v/>
      </c>
      <c r="K16" s="87" t="s">
        <v>10</v>
      </c>
      <c r="L16" s="215"/>
      <c r="M16" s="199" t="str">
        <f>IF(L16="","","200")</f>
        <v/>
      </c>
      <c r="N16" s="212"/>
      <c r="O16" s="200" t="str">
        <f>IF(M16="","",VLOOKUP(L16,選手情報打ち込み女子!$1:$1048576,2,FALSE))</f>
        <v/>
      </c>
      <c r="P16" s="200" t="str">
        <f>IF(M16="","",VLOOKUP(L16,選手情報打ち込み女子!$1:$1048576,3,FALSE))</f>
        <v/>
      </c>
      <c r="Q16" s="200" t="str">
        <f>IF(M16="","",VLOOKUP(L16,選手情報打ち込み女子!$1:$1048576,4,FALSE))</f>
        <v/>
      </c>
      <c r="R16" s="200" t="str">
        <f>IF(M16="","",VLOOKUP(L16,選手情報打ち込み女子!$1:$1048576,5,FALSE))</f>
        <v/>
      </c>
      <c r="S16" s="200" t="str">
        <f>IF(M16="","",VLOOKUP(L16,選手情報打ち込み女子!$1:$1048576,6,FALSE))</f>
        <v/>
      </c>
    </row>
    <row r="17" spans="1:19" ht="15" customHeight="1" x14ac:dyDescent="0.2">
      <c r="A17" s="87" t="s">
        <v>9</v>
      </c>
      <c r="B17" s="210"/>
      <c r="C17" s="198" t="str">
        <f>IF(B17="","","400")</f>
        <v/>
      </c>
      <c r="D17" s="212"/>
      <c r="E17" s="201" t="str">
        <f>IF(C17="","",VLOOKUP(B17,選手情報打ち込み男子!$1:$1048576,2,FALSE))</f>
        <v/>
      </c>
      <c r="F17" s="201" t="str">
        <f>IF(C17="","",VLOOKUP(B17,選手情報打ち込み男子!$1:$1048576,3,FALSE))</f>
        <v/>
      </c>
      <c r="G17" s="201" t="str">
        <f>IF(C17="","",VLOOKUP(B17,選手情報打ち込み男子!$1:$1048576,4,FALSE))</f>
        <v/>
      </c>
      <c r="H17" s="201" t="str">
        <f>IF(C17="","",VLOOKUP(B17,選手情報打ち込み男子!$1:$1048576,5,FALSE))</f>
        <v/>
      </c>
      <c r="I17" s="221" t="str">
        <f>IF(C17="","",VLOOKUP(B17,選手情報打ち込み男子!$1:$1048576,6,FALSE))</f>
        <v/>
      </c>
      <c r="K17" s="87" t="s">
        <v>8</v>
      </c>
      <c r="L17" s="215"/>
      <c r="M17" s="199" t="str">
        <f>IF(L17="","","800")</f>
        <v/>
      </c>
      <c r="N17" s="212"/>
      <c r="O17" s="200" t="str">
        <f>IF(M17="","",VLOOKUP(L17,選手情報打ち込み女子!$1:$1048576,2,FALSE))</f>
        <v/>
      </c>
      <c r="P17" s="200" t="str">
        <f>IF(M17="","",VLOOKUP(L17,選手情報打ち込み女子!$1:$1048576,3,FALSE))</f>
        <v/>
      </c>
      <c r="Q17" s="200" t="str">
        <f>IF(M17="","",VLOOKUP(L17,選手情報打ち込み女子!$1:$1048576,4,FALSE))</f>
        <v/>
      </c>
      <c r="R17" s="200" t="str">
        <f>IF(M17="","",VLOOKUP(L17,選手情報打ち込み女子!$1:$1048576,5,FALSE))</f>
        <v/>
      </c>
      <c r="S17" s="200" t="str">
        <f>IF(M17="","",VLOOKUP(L17,選手情報打ち込み女子!$1:$1048576,6,FALSE))</f>
        <v/>
      </c>
    </row>
    <row r="18" spans="1:19" ht="15" customHeight="1" x14ac:dyDescent="0.2">
      <c r="A18" s="87" t="s">
        <v>9</v>
      </c>
      <c r="B18" s="210"/>
      <c r="C18" s="198" t="str">
        <f>IF(B18="","","400")</f>
        <v/>
      </c>
      <c r="D18" s="212"/>
      <c r="E18" s="201" t="str">
        <f>IF(C18="","",VLOOKUP(B18,選手情報打ち込み男子!$1:$1048576,2,FALSE))</f>
        <v/>
      </c>
      <c r="F18" s="201" t="str">
        <f>IF(C18="","",VLOOKUP(B18,選手情報打ち込み男子!$1:$1048576,3,FALSE))</f>
        <v/>
      </c>
      <c r="G18" s="201" t="str">
        <f>IF(C18="","",VLOOKUP(B18,選手情報打ち込み男子!$1:$1048576,4,FALSE))</f>
        <v/>
      </c>
      <c r="H18" s="201" t="str">
        <f>IF(C18="","",VLOOKUP(B18,選手情報打ち込み男子!$1:$1048576,5,FALSE))</f>
        <v/>
      </c>
      <c r="I18" s="221" t="str">
        <f>IF(C18="","",VLOOKUP(B18,選手情報打ち込み男子!$1:$1048576,6,FALSE))</f>
        <v/>
      </c>
      <c r="K18" s="87" t="s">
        <v>8</v>
      </c>
      <c r="L18" s="215"/>
      <c r="M18" s="199" t="str">
        <f>IF(L18="","","800")</f>
        <v/>
      </c>
      <c r="N18" s="212"/>
      <c r="O18" s="200" t="str">
        <f>IF(M18="","",VLOOKUP(L18,選手情報打ち込み女子!$1:$1048576,2,FALSE))</f>
        <v/>
      </c>
      <c r="P18" s="200" t="str">
        <f>IF(M18="","",VLOOKUP(L18,選手情報打ち込み女子!$1:$1048576,3,FALSE))</f>
        <v/>
      </c>
      <c r="Q18" s="200" t="str">
        <f>IF(M18="","",VLOOKUP(L18,選手情報打ち込み女子!$1:$1048576,4,FALSE))</f>
        <v/>
      </c>
      <c r="R18" s="200" t="str">
        <f>IF(M18="","",VLOOKUP(L18,選手情報打ち込み女子!$1:$1048576,5,FALSE))</f>
        <v/>
      </c>
      <c r="S18" s="200" t="str">
        <f>IF(M18="","",VLOOKUP(L18,選手情報打ち込み女子!$1:$1048576,6,FALSE))</f>
        <v/>
      </c>
    </row>
    <row r="19" spans="1:19" ht="15" customHeight="1" x14ac:dyDescent="0.2">
      <c r="A19" s="87" t="s">
        <v>8</v>
      </c>
      <c r="B19" s="210"/>
      <c r="C19" s="198" t="str">
        <f>IF(B19="","","800")</f>
        <v/>
      </c>
      <c r="D19" s="212"/>
      <c r="E19" s="201" t="str">
        <f>IF(C19="","",VLOOKUP(B19,選手情報打ち込み男子!$1:$1048576,2,FALSE))</f>
        <v/>
      </c>
      <c r="F19" s="201" t="str">
        <f>IF(C19="","",VLOOKUP(B19,選手情報打ち込み男子!$1:$1048576,3,FALSE))</f>
        <v/>
      </c>
      <c r="G19" s="201" t="str">
        <f>IF(C19="","",VLOOKUP(B19,選手情報打ち込み男子!$1:$1048576,4,FALSE))</f>
        <v/>
      </c>
      <c r="H19" s="201" t="str">
        <f>IF(C19="","",VLOOKUP(B19,選手情報打ち込み男子!$1:$1048576,5,FALSE))</f>
        <v/>
      </c>
      <c r="I19" s="221" t="str">
        <f>IF(C19="","",VLOOKUP(B19,選手情報打ち込み男子!$1:$1048576,6,FALSE))</f>
        <v/>
      </c>
      <c r="K19" s="87" t="s">
        <v>6</v>
      </c>
      <c r="L19" s="215"/>
      <c r="M19" s="199" t="str">
        <f>IF(L19="","","1500")</f>
        <v/>
      </c>
      <c r="N19" s="212"/>
      <c r="O19" s="200" t="str">
        <f>IF(M19="","",VLOOKUP(L19,選手情報打ち込み女子!$1:$1048576,2,FALSE))</f>
        <v/>
      </c>
      <c r="P19" s="200" t="str">
        <f>IF(M19="","",VLOOKUP(L19,選手情報打ち込み女子!$1:$1048576,3,FALSE))</f>
        <v/>
      </c>
      <c r="Q19" s="200" t="str">
        <f>IF(M19="","",VLOOKUP(L19,選手情報打ち込み女子!$1:$1048576,4,FALSE))</f>
        <v/>
      </c>
      <c r="R19" s="200" t="str">
        <f>IF(M19="","",VLOOKUP(L19,選手情報打ち込み女子!$1:$1048576,5,FALSE))</f>
        <v/>
      </c>
      <c r="S19" s="200" t="str">
        <f>IF(M19="","",VLOOKUP(L19,選手情報打ち込み女子!$1:$1048576,6,FALSE))</f>
        <v/>
      </c>
    </row>
    <row r="20" spans="1:19" ht="15" customHeight="1" x14ac:dyDescent="0.2">
      <c r="A20" s="87" t="s">
        <v>8</v>
      </c>
      <c r="B20" s="210"/>
      <c r="C20" s="198" t="str">
        <f>IF(B20="","","800")</f>
        <v/>
      </c>
      <c r="D20" s="212"/>
      <c r="E20" s="201" t="str">
        <f>IF(C20="","",VLOOKUP(B20,選手情報打ち込み男子!$1:$1048576,2,FALSE))</f>
        <v/>
      </c>
      <c r="F20" s="201" t="str">
        <f>IF(C20="","",VLOOKUP(B20,選手情報打ち込み男子!$1:$1048576,3,FALSE))</f>
        <v/>
      </c>
      <c r="G20" s="201" t="str">
        <f>IF(C20="","",VLOOKUP(B20,選手情報打ち込み男子!$1:$1048576,4,FALSE))</f>
        <v/>
      </c>
      <c r="H20" s="201" t="str">
        <f>IF(C20="","",VLOOKUP(B20,選手情報打ち込み男子!$1:$1048576,5,FALSE))</f>
        <v/>
      </c>
      <c r="I20" s="221" t="str">
        <f>IF(C20="","",VLOOKUP(B20,選手情報打ち込み男子!$1:$1048576,6,FALSE))</f>
        <v/>
      </c>
      <c r="K20" s="87" t="s">
        <v>6</v>
      </c>
      <c r="L20" s="215"/>
      <c r="M20" s="199" t="str">
        <f>IF(L20="","","1500")</f>
        <v/>
      </c>
      <c r="N20" s="212"/>
      <c r="O20" s="200" t="str">
        <f>IF(M20="","",VLOOKUP(L20,選手情報打ち込み女子!$1:$1048576,2,FALSE))</f>
        <v/>
      </c>
      <c r="P20" s="200" t="str">
        <f>IF(M20="","",VLOOKUP(L20,選手情報打ち込み女子!$1:$1048576,3,FALSE))</f>
        <v/>
      </c>
      <c r="Q20" s="200" t="str">
        <f>IF(M20="","",VLOOKUP(L20,選手情報打ち込み女子!$1:$1048576,4,FALSE))</f>
        <v/>
      </c>
      <c r="R20" s="200" t="str">
        <f>IF(M20="","",VLOOKUP(L20,選手情報打ち込み女子!$1:$1048576,5,FALSE))</f>
        <v/>
      </c>
      <c r="S20" s="200" t="str">
        <f>IF(M20="","",VLOOKUP(L20,選手情報打ち込み女子!$1:$1048576,6,FALSE))</f>
        <v/>
      </c>
    </row>
    <row r="21" spans="1:19" ht="15" customHeight="1" x14ac:dyDescent="0.2">
      <c r="A21" s="87" t="s">
        <v>7</v>
      </c>
      <c r="B21" s="210"/>
      <c r="C21" s="198" t="str">
        <f>IF(B21="","","1500")</f>
        <v/>
      </c>
      <c r="D21" s="212"/>
      <c r="E21" s="201" t="str">
        <f>IF(C21="","",VLOOKUP(B21,選手情報打ち込み男子!$1:$1048576,2,FALSE))</f>
        <v/>
      </c>
      <c r="F21" s="201" t="str">
        <f>IF(C21="","",VLOOKUP(B21,選手情報打ち込み男子!$1:$1048576,3,FALSE))</f>
        <v/>
      </c>
      <c r="G21" s="201" t="str">
        <f>IF(C21="","",VLOOKUP(B21,選手情報打ち込み男子!$1:$1048576,4,FALSE))</f>
        <v/>
      </c>
      <c r="H21" s="201" t="str">
        <f>IF(C21="","",VLOOKUP(B21,選手情報打ち込み男子!$1:$1048576,5,FALSE))</f>
        <v/>
      </c>
      <c r="I21" s="221" t="str">
        <f>IF(C21="","",VLOOKUP(B21,選手情報打ち込み男子!$1:$1048576,6,FALSE))</f>
        <v/>
      </c>
      <c r="K21" s="87" t="s">
        <v>19</v>
      </c>
      <c r="L21" s="215"/>
      <c r="M21" s="199" t="str">
        <f>IF(L21="","","100H")</f>
        <v/>
      </c>
      <c r="N21" s="212"/>
      <c r="O21" s="200" t="str">
        <f>IF(M21="","",VLOOKUP(L21,選手情報打ち込み女子!$1:$1048576,2,FALSE))</f>
        <v/>
      </c>
      <c r="P21" s="200" t="str">
        <f>IF(M21="","",VLOOKUP(L21,選手情報打ち込み女子!$1:$1048576,3,FALSE))</f>
        <v/>
      </c>
      <c r="Q21" s="200" t="str">
        <f>IF(M21="","",VLOOKUP(L21,選手情報打ち込み女子!$1:$1048576,4,FALSE))</f>
        <v/>
      </c>
      <c r="R21" s="200" t="str">
        <f>IF(M21="","",VLOOKUP(L21,選手情報打ち込み女子!$1:$1048576,5,FALSE))</f>
        <v/>
      </c>
      <c r="S21" s="200" t="str">
        <f>IF(M21="","",VLOOKUP(L21,選手情報打ち込み女子!$1:$1048576,6,FALSE))</f>
        <v/>
      </c>
    </row>
    <row r="22" spans="1:19" ht="15" customHeight="1" x14ac:dyDescent="0.2">
      <c r="A22" s="87" t="s">
        <v>7</v>
      </c>
      <c r="B22" s="210"/>
      <c r="C22" s="198" t="str">
        <f>IF(B22="","","1500")</f>
        <v/>
      </c>
      <c r="D22" s="212"/>
      <c r="E22" s="201" t="str">
        <f>IF(C22="","",VLOOKUP(B22,選手情報打ち込み男子!$1:$1048576,2,FALSE))</f>
        <v/>
      </c>
      <c r="F22" s="201" t="str">
        <f>IF(C22="","",VLOOKUP(B22,選手情報打ち込み男子!$1:$1048576,3,FALSE))</f>
        <v/>
      </c>
      <c r="G22" s="201" t="str">
        <f>IF(C22="","",VLOOKUP(B22,選手情報打ち込み男子!$1:$1048576,4,FALSE))</f>
        <v/>
      </c>
      <c r="H22" s="201" t="str">
        <f>IF(C22="","",VLOOKUP(B22,選手情報打ち込み男子!$1:$1048576,5,FALSE))</f>
        <v/>
      </c>
      <c r="I22" s="221" t="str">
        <f>IF(C22="","",VLOOKUP(B22,選手情報打ち込み男子!$1:$1048576,6,FALSE))</f>
        <v/>
      </c>
      <c r="K22" s="87" t="s">
        <v>19</v>
      </c>
      <c r="L22" s="215"/>
      <c r="M22" s="199" t="str">
        <f>IF(L22="","","100H")</f>
        <v/>
      </c>
      <c r="N22" s="212"/>
      <c r="O22" s="200" t="str">
        <f>IF(M22="","",VLOOKUP(L22,選手情報打ち込み女子!$1:$1048576,2,FALSE))</f>
        <v/>
      </c>
      <c r="P22" s="200" t="str">
        <f>IF(M22="","",VLOOKUP(L22,選手情報打ち込み女子!$1:$1048576,3,FALSE))</f>
        <v/>
      </c>
      <c r="Q22" s="200" t="str">
        <f>IF(M22="","",VLOOKUP(L22,選手情報打ち込み女子!$1:$1048576,4,FALSE))</f>
        <v/>
      </c>
      <c r="R22" s="200" t="str">
        <f>IF(M22="","",VLOOKUP(L22,選手情報打ち込み女子!$1:$1048576,5,FALSE))</f>
        <v/>
      </c>
      <c r="S22" s="200" t="str">
        <f>IF(M22="","",VLOOKUP(L22,選手情報打ち込み女子!$1:$1048576,6,FALSE))</f>
        <v/>
      </c>
    </row>
    <row r="23" spans="1:19" ht="15" customHeight="1" x14ac:dyDescent="0.2">
      <c r="A23" s="87" t="s">
        <v>73</v>
      </c>
      <c r="B23" s="210"/>
      <c r="C23" s="198" t="str">
        <f>IF(B23="","","1500")</f>
        <v/>
      </c>
      <c r="D23" s="212"/>
      <c r="E23" s="201" t="str">
        <f>IF(C23="","",VLOOKUP(B23,選手情報打ち込み男子!$1:$1048576,2,FALSE))</f>
        <v/>
      </c>
      <c r="F23" s="201" t="str">
        <f>IF(C23="","",VLOOKUP(B23,選手情報打ち込み男子!$1:$1048576,3,FALSE))</f>
        <v/>
      </c>
      <c r="G23" s="201" t="str">
        <f>IF(C23="","",VLOOKUP(B23,選手情報打ち込み男子!$1:$1048576,4,FALSE))</f>
        <v/>
      </c>
      <c r="H23" s="201" t="str">
        <f>IF(C23="","",VLOOKUP(B23,選手情報打ち込み男子!$1:$1048576,5,FALSE))</f>
        <v/>
      </c>
      <c r="I23" s="221" t="str">
        <f>IF(C23="","",VLOOKUP(B23,選手情報打ち込み男子!$1:$1048576,6,FALSE))</f>
        <v/>
      </c>
      <c r="K23" s="87" t="s">
        <v>70</v>
      </c>
      <c r="L23" s="215"/>
      <c r="M23" s="199" t="str">
        <f>IF(L23="","","400R")</f>
        <v/>
      </c>
      <c r="N23" s="212"/>
      <c r="O23" s="200" t="str">
        <f>IF(M23="","",VLOOKUP(L23,選手情報打ち込み女子!$1:$1048576,2,FALSE))</f>
        <v/>
      </c>
      <c r="P23" s="200" t="str">
        <f>IF(M23="","",VLOOKUP(L23,選手情報打ち込み女子!$1:$1048576,3,FALSE))</f>
        <v/>
      </c>
      <c r="Q23" s="200" t="str">
        <f>IF(M23="","",VLOOKUP(L23,選手情報打ち込み女子!$1:$1048576,4,FALSE))</f>
        <v/>
      </c>
      <c r="R23" s="200" t="str">
        <f>IF(M23="","",VLOOKUP(L23,選手情報打ち込み女子!$1:$1048576,5,FALSE))</f>
        <v/>
      </c>
      <c r="S23" s="200" t="str">
        <f>IF(M23="","",VLOOKUP(L23,選手情報打ち込み女子!$1:$1048576,6,FALSE))</f>
        <v/>
      </c>
    </row>
    <row r="24" spans="1:19" ht="15" customHeight="1" x14ac:dyDescent="0.2">
      <c r="A24" s="87" t="s">
        <v>73</v>
      </c>
      <c r="B24" s="210"/>
      <c r="C24" s="198" t="str">
        <f>IF(B24="","","1500")</f>
        <v/>
      </c>
      <c r="D24" s="212"/>
      <c r="E24" s="201" t="str">
        <f>IF(C24="","",VLOOKUP(B24,選手情報打ち込み男子!$1:$1048576,2,FALSE))</f>
        <v/>
      </c>
      <c r="F24" s="201" t="str">
        <f>IF(C24="","",VLOOKUP(B24,選手情報打ち込み男子!$1:$1048576,3,FALSE))</f>
        <v/>
      </c>
      <c r="G24" s="201" t="str">
        <f>IF(C24="","",VLOOKUP(B24,選手情報打ち込み男子!$1:$1048576,4,FALSE))</f>
        <v/>
      </c>
      <c r="H24" s="201" t="str">
        <f>IF(C24="","",VLOOKUP(B24,選手情報打ち込み男子!$1:$1048576,5,FALSE))</f>
        <v/>
      </c>
      <c r="I24" s="221" t="str">
        <f>IF(C24="","",VLOOKUP(B24,選手情報打ち込み男子!$1:$1048576,6,FALSE))</f>
        <v/>
      </c>
      <c r="K24" s="87" t="s">
        <v>70</v>
      </c>
      <c r="L24" s="215"/>
      <c r="M24" s="199" t="str">
        <f t="shared" ref="M24:M28" si="2">IF(L24="","","400R")</f>
        <v/>
      </c>
      <c r="N24" s="212"/>
      <c r="O24" s="200" t="str">
        <f>IF(M24="","",VLOOKUP(L24,選手情報打ち込み女子!$1:$1048576,2,FALSE))</f>
        <v/>
      </c>
      <c r="P24" s="200" t="str">
        <f>IF(M24="","",VLOOKUP(L24,選手情報打ち込み女子!$1:$1048576,3,FALSE))</f>
        <v/>
      </c>
      <c r="Q24" s="200" t="str">
        <f>IF(M24="","",VLOOKUP(L24,選手情報打ち込み女子!$1:$1048576,4,FALSE))</f>
        <v/>
      </c>
      <c r="R24" s="200" t="str">
        <f>IF(M24="","",VLOOKUP(L24,選手情報打ち込み女子!$1:$1048576,5,FALSE))</f>
        <v/>
      </c>
      <c r="S24" s="200" t="str">
        <f>IF(M24="","",VLOOKUP(L24,選手情報打ち込み女子!$1:$1048576,6,FALSE))</f>
        <v/>
      </c>
    </row>
    <row r="25" spans="1:19" ht="15" customHeight="1" x14ac:dyDescent="0.2">
      <c r="A25" s="87" t="s">
        <v>5</v>
      </c>
      <c r="B25" s="210"/>
      <c r="C25" s="198" t="str">
        <f>IF(B25="","","3000")</f>
        <v/>
      </c>
      <c r="D25" s="212"/>
      <c r="E25" s="201" t="str">
        <f>IF(C25="","",VLOOKUP(B25,選手情報打ち込み男子!$1:$1048576,2,FALSE))</f>
        <v/>
      </c>
      <c r="F25" s="201" t="str">
        <f>IF(C25="","",VLOOKUP(B25,選手情報打ち込み男子!$1:$1048576,3,FALSE))</f>
        <v/>
      </c>
      <c r="G25" s="201" t="str">
        <f>IF(C25="","",VLOOKUP(B25,選手情報打ち込み男子!$1:$1048576,4,FALSE))</f>
        <v/>
      </c>
      <c r="H25" s="201" t="str">
        <f>IF(C25="","",VLOOKUP(B25,選手情報打ち込み男子!$1:$1048576,5,FALSE))</f>
        <v/>
      </c>
      <c r="I25" s="221" t="str">
        <f>IF(C25="","",VLOOKUP(B25,選手情報打ち込み男子!$1:$1048576,6,FALSE))</f>
        <v/>
      </c>
      <c r="K25" s="87" t="s">
        <v>70</v>
      </c>
      <c r="L25" s="215"/>
      <c r="M25" s="199" t="str">
        <f t="shared" si="2"/>
        <v/>
      </c>
      <c r="N25" s="212"/>
      <c r="O25" s="200" t="str">
        <f>IF(M25="","",VLOOKUP(L25,選手情報打ち込み女子!$1:$1048576,2,FALSE))</f>
        <v/>
      </c>
      <c r="P25" s="200" t="str">
        <f>IF(M25="","",VLOOKUP(L25,選手情報打ち込み女子!$1:$1048576,3,FALSE))</f>
        <v/>
      </c>
      <c r="Q25" s="200" t="str">
        <f>IF(M25="","",VLOOKUP(L25,選手情報打ち込み女子!$1:$1048576,4,FALSE))</f>
        <v/>
      </c>
      <c r="R25" s="200" t="str">
        <f>IF(M25="","",VLOOKUP(L25,選手情報打ち込み女子!$1:$1048576,5,FALSE))</f>
        <v/>
      </c>
      <c r="S25" s="200" t="str">
        <f>IF(M25="","",VLOOKUP(L25,選手情報打ち込み女子!$1:$1048576,6,FALSE))</f>
        <v/>
      </c>
    </row>
    <row r="26" spans="1:19" ht="15" customHeight="1" x14ac:dyDescent="0.2">
      <c r="A26" s="87" t="s">
        <v>5</v>
      </c>
      <c r="B26" s="210"/>
      <c r="C26" s="198" t="str">
        <f>IF(B26="","","3000")</f>
        <v/>
      </c>
      <c r="D26" s="212"/>
      <c r="E26" s="201" t="str">
        <f>IF(C26="","",VLOOKUP(B26,選手情報打ち込み男子!$1:$1048576,2,FALSE))</f>
        <v/>
      </c>
      <c r="F26" s="201" t="str">
        <f>IF(C26="","",VLOOKUP(B26,選手情報打ち込み男子!$1:$1048576,3,FALSE))</f>
        <v/>
      </c>
      <c r="G26" s="201" t="str">
        <f>IF(C26="","",VLOOKUP(B26,選手情報打ち込み男子!$1:$1048576,4,FALSE))</f>
        <v/>
      </c>
      <c r="H26" s="201" t="str">
        <f>IF(C26="","",VLOOKUP(B26,選手情報打ち込み男子!$1:$1048576,5,FALSE))</f>
        <v/>
      </c>
      <c r="I26" s="221" t="str">
        <f>IF(C26="","",VLOOKUP(B26,選手情報打ち込み男子!$1:$1048576,6,FALSE))</f>
        <v/>
      </c>
      <c r="K26" s="87" t="s">
        <v>70</v>
      </c>
      <c r="L26" s="215"/>
      <c r="M26" s="199" t="str">
        <f t="shared" si="2"/>
        <v/>
      </c>
      <c r="N26" s="212"/>
      <c r="O26" s="200" t="str">
        <f>IF(M26="","",VLOOKUP(L26,選手情報打ち込み女子!$1:$1048576,2,FALSE))</f>
        <v/>
      </c>
      <c r="P26" s="200" t="str">
        <f>IF(M26="","",VLOOKUP(L26,選手情報打ち込み女子!$1:$1048576,3,FALSE))</f>
        <v/>
      </c>
      <c r="Q26" s="200" t="str">
        <f>IF(M26="","",VLOOKUP(L26,選手情報打ち込み女子!$1:$1048576,4,FALSE))</f>
        <v/>
      </c>
      <c r="R26" s="200" t="str">
        <f>IF(M26="","",VLOOKUP(L26,選手情報打ち込み女子!$1:$1048576,5,FALSE))</f>
        <v/>
      </c>
      <c r="S26" s="200" t="str">
        <f>IF(M26="","",VLOOKUP(L26,選手情報打ち込み女子!$1:$1048576,6,FALSE))</f>
        <v/>
      </c>
    </row>
    <row r="27" spans="1:19" ht="15" customHeight="1" x14ac:dyDescent="0.2">
      <c r="A27" s="87" t="s">
        <v>4</v>
      </c>
      <c r="B27" s="210"/>
      <c r="C27" s="198" t="str">
        <f>IF(B27="","","110H")</f>
        <v/>
      </c>
      <c r="D27" s="212"/>
      <c r="E27" s="201" t="str">
        <f>IF(C27="","",VLOOKUP(B27,選手情報打ち込み男子!$1:$1048576,2,FALSE))</f>
        <v/>
      </c>
      <c r="F27" s="201" t="str">
        <f>IF(C27="","",VLOOKUP(B27,選手情報打ち込み男子!$1:$1048576,3,FALSE))</f>
        <v/>
      </c>
      <c r="G27" s="201" t="str">
        <f>IF(C27="","",VLOOKUP(B27,選手情報打ち込み男子!$1:$1048576,4,FALSE))</f>
        <v/>
      </c>
      <c r="H27" s="201" t="str">
        <f>IF(C27="","",VLOOKUP(B27,選手情報打ち込み男子!$1:$1048576,5,FALSE))</f>
        <v/>
      </c>
      <c r="I27" s="221" t="str">
        <f>IF(C27="","",VLOOKUP(B27,選手情報打ち込み男子!$1:$1048576,6,FALSE))</f>
        <v/>
      </c>
      <c r="K27" s="87" t="s">
        <v>70</v>
      </c>
      <c r="L27" s="215"/>
      <c r="M27" s="199" t="str">
        <f t="shared" si="2"/>
        <v/>
      </c>
      <c r="N27" s="212"/>
      <c r="O27" s="200" t="str">
        <f>IF(M27="","",VLOOKUP(L27,選手情報打ち込み女子!$1:$1048576,2,FALSE))</f>
        <v/>
      </c>
      <c r="P27" s="200" t="str">
        <f>IF(M27="","",VLOOKUP(L27,選手情報打ち込み女子!$1:$1048576,3,FALSE))</f>
        <v/>
      </c>
      <c r="Q27" s="200" t="str">
        <f>IF(M27="","",VLOOKUP(L27,選手情報打ち込み女子!$1:$1048576,4,FALSE))</f>
        <v/>
      </c>
      <c r="R27" s="200" t="str">
        <f>IF(M27="","",VLOOKUP(L27,選手情報打ち込み女子!$1:$1048576,5,FALSE))</f>
        <v/>
      </c>
      <c r="S27" s="200" t="str">
        <f>IF(M27="","",VLOOKUP(L27,選手情報打ち込み女子!$1:$1048576,6,FALSE))</f>
        <v/>
      </c>
    </row>
    <row r="28" spans="1:19" ht="15" customHeight="1" x14ac:dyDescent="0.2">
      <c r="A28" s="87" t="s">
        <v>4</v>
      </c>
      <c r="B28" s="210"/>
      <c r="C28" s="198" t="str">
        <f>IF(B28="","","110H")</f>
        <v/>
      </c>
      <c r="D28" s="212"/>
      <c r="E28" s="201" t="str">
        <f>IF(C28="","",VLOOKUP(B28,選手情報打ち込み男子!$1:$1048576,2,FALSE))</f>
        <v/>
      </c>
      <c r="F28" s="201" t="str">
        <f>IF(C28="","",VLOOKUP(B28,選手情報打ち込み男子!$1:$1048576,3,FALSE))</f>
        <v/>
      </c>
      <c r="G28" s="201" t="str">
        <f>IF(C28="","",VLOOKUP(B28,選手情報打ち込み男子!$1:$1048576,4,FALSE))</f>
        <v/>
      </c>
      <c r="H28" s="201" t="str">
        <f>IF(C28="","",VLOOKUP(B28,選手情報打ち込み男子!$1:$1048576,5,FALSE))</f>
        <v/>
      </c>
      <c r="I28" s="221" t="str">
        <f>IF(C28="","",VLOOKUP(B28,選手情報打ち込み男子!$1:$1048576,6,FALSE))</f>
        <v/>
      </c>
      <c r="K28" s="87" t="s">
        <v>70</v>
      </c>
      <c r="L28" s="215"/>
      <c r="M28" s="199" t="str">
        <f t="shared" si="2"/>
        <v/>
      </c>
      <c r="N28" s="212"/>
      <c r="O28" s="200" t="str">
        <f>IF(M28="","",VLOOKUP(L28,選手情報打ち込み女子!$1:$1048576,2,FALSE))</f>
        <v/>
      </c>
      <c r="P28" s="200" t="str">
        <f>IF(M28="","",VLOOKUP(L28,選手情報打ち込み女子!$1:$1048576,3,FALSE))</f>
        <v/>
      </c>
      <c r="Q28" s="200" t="str">
        <f>IF(M28="","",VLOOKUP(L28,選手情報打ち込み女子!$1:$1048576,4,FALSE))</f>
        <v/>
      </c>
      <c r="R28" s="200" t="str">
        <f>IF(M28="","",VLOOKUP(L28,選手情報打ち込み女子!$1:$1048576,5,FALSE))</f>
        <v/>
      </c>
      <c r="S28" s="200" t="str">
        <f>IF(M28="","",VLOOKUP(L28,選手情報打ち込み女子!$1:$1048576,6,FALSE))</f>
        <v/>
      </c>
    </row>
    <row r="29" spans="1:19" ht="15" customHeight="1" x14ac:dyDescent="0.2">
      <c r="A29" s="87" t="s">
        <v>70</v>
      </c>
      <c r="B29" s="210"/>
      <c r="C29" s="198" t="str">
        <f>IF(B29="","","400R")</f>
        <v/>
      </c>
      <c r="D29" s="212"/>
      <c r="E29" s="201" t="str">
        <f>IF(C29="","",VLOOKUP(B29,選手情報打ち込み男子!$1:$1048576,2,FALSE))</f>
        <v/>
      </c>
      <c r="F29" s="201" t="str">
        <f>IF(C29="","",VLOOKUP(B29,選手情報打ち込み男子!$1:$1048576,3,FALSE))</f>
        <v/>
      </c>
      <c r="G29" s="201" t="str">
        <f>IF(C29="","",VLOOKUP(B29,選手情報打ち込み男子!$1:$1048576,4,FALSE))</f>
        <v/>
      </c>
      <c r="H29" s="201" t="str">
        <f>IF(C29="","",VLOOKUP(B29,選手情報打ち込み男子!$1:$1048576,5,FALSE))</f>
        <v/>
      </c>
      <c r="I29" s="221" t="str">
        <f>IF(C29="","",VLOOKUP(B29,選手情報打ち込み男子!$1:$1048576,6,FALSE))</f>
        <v/>
      </c>
      <c r="K29" s="87" t="s">
        <v>14</v>
      </c>
      <c r="L29" s="215"/>
      <c r="M29" s="199" t="str">
        <f>IF(L29="","","800R")</f>
        <v/>
      </c>
      <c r="N29" s="212"/>
      <c r="O29" s="200" t="str">
        <f>IF(M29="","",VLOOKUP(L29,選手情報打ち込み女子!$1:$1048576,2,FALSE))</f>
        <v/>
      </c>
      <c r="P29" s="200" t="str">
        <f>IF(M29="","",VLOOKUP(L29,選手情報打ち込み女子!$1:$1048576,3,FALSE))</f>
        <v/>
      </c>
      <c r="Q29" s="200" t="str">
        <f>IF(M29="","",VLOOKUP(L29,選手情報打ち込み女子!$1:$1048576,4,FALSE))</f>
        <v/>
      </c>
      <c r="R29" s="200" t="str">
        <f>IF(M29="","",VLOOKUP(L29,選手情報打ち込み女子!$1:$1048576,5,FALSE))</f>
        <v/>
      </c>
      <c r="S29" s="200" t="str">
        <f>IF(M29="","",VLOOKUP(L29,選手情報打ち込み女子!$1:$1048576,6,FALSE))</f>
        <v/>
      </c>
    </row>
    <row r="30" spans="1:19" ht="15" customHeight="1" x14ac:dyDescent="0.2">
      <c r="A30" s="87" t="s">
        <v>70</v>
      </c>
      <c r="B30" s="210"/>
      <c r="C30" s="198" t="str">
        <f t="shared" ref="C30:C34" si="3">IF(B30="","","400R")</f>
        <v/>
      </c>
      <c r="D30" s="212"/>
      <c r="E30" s="201" t="str">
        <f>IF(C30="","",VLOOKUP(B30,選手情報打ち込み男子!$1:$1048576,2,FALSE))</f>
        <v/>
      </c>
      <c r="F30" s="201" t="str">
        <f>IF(C30="","",VLOOKUP(B30,選手情報打ち込み男子!$1:$1048576,3,FALSE))</f>
        <v/>
      </c>
      <c r="G30" s="201" t="str">
        <f>IF(C30="","",VLOOKUP(B30,選手情報打ち込み男子!$1:$1048576,4,FALSE))</f>
        <v/>
      </c>
      <c r="H30" s="201" t="str">
        <f>IF(C30="","",VLOOKUP(B30,選手情報打ち込み男子!$1:$1048576,5,FALSE))</f>
        <v/>
      </c>
      <c r="I30" s="221" t="str">
        <f>IF(C30="","",VLOOKUP(B30,選手情報打ち込み男子!$1:$1048576,6,FALSE))</f>
        <v/>
      </c>
      <c r="K30" s="87" t="s">
        <v>14</v>
      </c>
      <c r="L30" s="215"/>
      <c r="M30" s="199" t="str">
        <f t="shared" ref="M30:M34" si="4">IF(L30="","","800R")</f>
        <v/>
      </c>
      <c r="N30" s="212"/>
      <c r="O30" s="200" t="str">
        <f>IF(M30="","",VLOOKUP(L30,選手情報打ち込み女子!$1:$1048576,2,FALSE))</f>
        <v/>
      </c>
      <c r="P30" s="200" t="str">
        <f>IF(M30="","",VLOOKUP(L30,選手情報打ち込み女子!$1:$1048576,3,FALSE))</f>
        <v/>
      </c>
      <c r="Q30" s="200" t="str">
        <f>IF(M30="","",VLOOKUP(L30,選手情報打ち込み女子!$1:$1048576,4,FALSE))</f>
        <v/>
      </c>
      <c r="R30" s="200" t="str">
        <f>IF(M30="","",VLOOKUP(L30,選手情報打ち込み女子!$1:$1048576,5,FALSE))</f>
        <v/>
      </c>
      <c r="S30" s="200" t="str">
        <f>IF(M30="","",VLOOKUP(L30,選手情報打ち込み女子!$1:$1048576,6,FALSE))</f>
        <v/>
      </c>
    </row>
    <row r="31" spans="1:19" ht="15" customHeight="1" x14ac:dyDescent="0.2">
      <c r="A31" s="87" t="s">
        <v>70</v>
      </c>
      <c r="B31" s="210"/>
      <c r="C31" s="198" t="str">
        <f t="shared" si="3"/>
        <v/>
      </c>
      <c r="D31" s="212"/>
      <c r="E31" s="201" t="str">
        <f>IF(C31="","",VLOOKUP(B31,選手情報打ち込み男子!$1:$1048576,2,FALSE))</f>
        <v/>
      </c>
      <c r="F31" s="201" t="str">
        <f>IF(C31="","",VLOOKUP(B31,選手情報打ち込み男子!$1:$1048576,3,FALSE))</f>
        <v/>
      </c>
      <c r="G31" s="201" t="str">
        <f>IF(C31="","",VLOOKUP(B31,選手情報打ち込み男子!$1:$1048576,4,FALSE))</f>
        <v/>
      </c>
      <c r="H31" s="201" t="str">
        <f>IF(C31="","",VLOOKUP(B31,選手情報打ち込み男子!$1:$1048576,5,FALSE))</f>
        <v/>
      </c>
      <c r="I31" s="221" t="str">
        <f>IF(C31="","",VLOOKUP(B31,選手情報打ち込み男子!$1:$1048576,6,FALSE))</f>
        <v/>
      </c>
      <c r="K31" s="87" t="s">
        <v>14</v>
      </c>
      <c r="L31" s="215"/>
      <c r="M31" s="199" t="str">
        <f t="shared" si="4"/>
        <v/>
      </c>
      <c r="N31" s="212"/>
      <c r="O31" s="200" t="str">
        <f>IF(M31="","",VLOOKUP(L31,選手情報打ち込み女子!$1:$1048576,2,FALSE))</f>
        <v/>
      </c>
      <c r="P31" s="200" t="str">
        <f>IF(M31="","",VLOOKUP(L31,選手情報打ち込み女子!$1:$1048576,3,FALSE))</f>
        <v/>
      </c>
      <c r="Q31" s="200" t="str">
        <f>IF(M31="","",VLOOKUP(L31,選手情報打ち込み女子!$1:$1048576,4,FALSE))</f>
        <v/>
      </c>
      <c r="R31" s="200" t="str">
        <f>IF(M31="","",VLOOKUP(L31,選手情報打ち込み女子!$1:$1048576,5,FALSE))</f>
        <v/>
      </c>
      <c r="S31" s="200" t="str">
        <f>IF(M31="","",VLOOKUP(L31,選手情報打ち込み女子!$1:$1048576,6,FALSE))</f>
        <v/>
      </c>
    </row>
    <row r="32" spans="1:19" ht="15" customHeight="1" x14ac:dyDescent="0.2">
      <c r="A32" s="87" t="s">
        <v>70</v>
      </c>
      <c r="B32" s="210"/>
      <c r="C32" s="198" t="str">
        <f t="shared" si="3"/>
        <v/>
      </c>
      <c r="D32" s="212"/>
      <c r="E32" s="201" t="str">
        <f>IF(C32="","",VLOOKUP(B32,選手情報打ち込み男子!$1:$1048576,2,FALSE))</f>
        <v/>
      </c>
      <c r="F32" s="201" t="str">
        <f>IF(C32="","",VLOOKUP(B32,選手情報打ち込み男子!$1:$1048576,3,FALSE))</f>
        <v/>
      </c>
      <c r="G32" s="201" t="str">
        <f>IF(C32="","",VLOOKUP(B32,選手情報打ち込み男子!$1:$1048576,4,FALSE))</f>
        <v/>
      </c>
      <c r="H32" s="201" t="str">
        <f>IF(C32="","",VLOOKUP(B32,選手情報打ち込み男子!$1:$1048576,5,FALSE))</f>
        <v/>
      </c>
      <c r="I32" s="221" t="str">
        <f>IF(C32="","",VLOOKUP(B32,選手情報打ち込み男子!$1:$1048576,6,FALSE))</f>
        <v/>
      </c>
      <c r="K32" s="87" t="s">
        <v>14</v>
      </c>
      <c r="L32" s="215"/>
      <c r="M32" s="199" t="str">
        <f t="shared" si="4"/>
        <v/>
      </c>
      <c r="N32" s="212"/>
      <c r="O32" s="200" t="str">
        <f>IF(M32="","",VLOOKUP(L32,選手情報打ち込み女子!$1:$1048576,2,FALSE))</f>
        <v/>
      </c>
      <c r="P32" s="200" t="str">
        <f>IF(M32="","",VLOOKUP(L32,選手情報打ち込み女子!$1:$1048576,3,FALSE))</f>
        <v/>
      </c>
      <c r="Q32" s="200" t="str">
        <f>IF(M32="","",VLOOKUP(L32,選手情報打ち込み女子!$1:$1048576,4,FALSE))</f>
        <v/>
      </c>
      <c r="R32" s="200" t="str">
        <f>IF(M32="","",VLOOKUP(L32,選手情報打ち込み女子!$1:$1048576,5,FALSE))</f>
        <v/>
      </c>
      <c r="S32" s="200" t="str">
        <f>IF(M32="","",VLOOKUP(L32,選手情報打ち込み女子!$1:$1048576,6,FALSE))</f>
        <v/>
      </c>
    </row>
    <row r="33" spans="1:19" ht="15" customHeight="1" x14ac:dyDescent="0.2">
      <c r="A33" s="87" t="s">
        <v>70</v>
      </c>
      <c r="B33" s="210"/>
      <c r="C33" s="198" t="str">
        <f t="shared" si="3"/>
        <v/>
      </c>
      <c r="D33" s="212"/>
      <c r="E33" s="201" t="str">
        <f>IF(C33="","",VLOOKUP(B33,選手情報打ち込み男子!$1:$1048576,2,FALSE))</f>
        <v/>
      </c>
      <c r="F33" s="201" t="str">
        <f>IF(C33="","",VLOOKUP(B33,選手情報打ち込み男子!$1:$1048576,3,FALSE))</f>
        <v/>
      </c>
      <c r="G33" s="201" t="str">
        <f>IF(C33="","",VLOOKUP(B33,選手情報打ち込み男子!$1:$1048576,4,FALSE))</f>
        <v/>
      </c>
      <c r="H33" s="201" t="str">
        <f>IF(C33="","",VLOOKUP(B33,選手情報打ち込み男子!$1:$1048576,5,FALSE))</f>
        <v/>
      </c>
      <c r="I33" s="221" t="str">
        <f>IF(C33="","",VLOOKUP(B33,選手情報打ち込み男子!$1:$1048576,6,FALSE))</f>
        <v/>
      </c>
      <c r="K33" s="87" t="s">
        <v>14</v>
      </c>
      <c r="L33" s="215"/>
      <c r="M33" s="199" t="str">
        <f t="shared" si="4"/>
        <v/>
      </c>
      <c r="N33" s="212"/>
      <c r="O33" s="200" t="str">
        <f>IF(M33="","",VLOOKUP(L33,選手情報打ち込み女子!$1:$1048576,2,FALSE))</f>
        <v/>
      </c>
      <c r="P33" s="200" t="str">
        <f>IF(M33="","",VLOOKUP(L33,選手情報打ち込み女子!$1:$1048576,3,FALSE))</f>
        <v/>
      </c>
      <c r="Q33" s="200" t="str">
        <f>IF(M33="","",VLOOKUP(L33,選手情報打ち込み女子!$1:$1048576,4,FALSE))</f>
        <v/>
      </c>
      <c r="R33" s="200" t="str">
        <f>IF(M33="","",VLOOKUP(L33,選手情報打ち込み女子!$1:$1048576,5,FALSE))</f>
        <v/>
      </c>
      <c r="S33" s="200" t="str">
        <f>IF(M33="","",VLOOKUP(L33,選手情報打ち込み女子!$1:$1048576,6,FALSE))</f>
        <v/>
      </c>
    </row>
    <row r="34" spans="1:19" ht="15" customHeight="1" x14ac:dyDescent="0.2">
      <c r="A34" s="87" t="s">
        <v>70</v>
      </c>
      <c r="B34" s="210"/>
      <c r="C34" s="198" t="str">
        <f t="shared" si="3"/>
        <v/>
      </c>
      <c r="D34" s="212"/>
      <c r="E34" s="201" t="str">
        <f>IF(C34="","",VLOOKUP(B34,選手情報打ち込み男子!$1:$1048576,2,FALSE))</f>
        <v/>
      </c>
      <c r="F34" s="201" t="str">
        <f>IF(C34="","",VLOOKUP(B34,選手情報打ち込み男子!$1:$1048576,3,FALSE))</f>
        <v/>
      </c>
      <c r="G34" s="201" t="str">
        <f>IF(C34="","",VLOOKUP(B34,選手情報打ち込み男子!$1:$1048576,4,FALSE))</f>
        <v/>
      </c>
      <c r="H34" s="201" t="str">
        <f>IF(C34="","",VLOOKUP(B34,選手情報打ち込み男子!$1:$1048576,5,FALSE))</f>
        <v/>
      </c>
      <c r="I34" s="221" t="str">
        <f>IF(C34="","",VLOOKUP(B34,選手情報打ち込み男子!$1:$1048576,6,FALSE))</f>
        <v/>
      </c>
      <c r="K34" s="87" t="s">
        <v>14</v>
      </c>
      <c r="L34" s="215"/>
      <c r="M34" s="199" t="str">
        <f t="shared" si="4"/>
        <v/>
      </c>
      <c r="N34" s="212"/>
      <c r="O34" s="200" t="str">
        <f>IF(M34="","",VLOOKUP(L34,選手情報打ち込み女子!$1:$1048576,2,FALSE))</f>
        <v/>
      </c>
      <c r="P34" s="200" t="str">
        <f>IF(M34="","",VLOOKUP(L34,選手情報打ち込み女子!$1:$1048576,3,FALSE))</f>
        <v/>
      </c>
      <c r="Q34" s="200" t="str">
        <f>IF(M34="","",VLOOKUP(L34,選手情報打ち込み女子!$1:$1048576,4,FALSE))</f>
        <v/>
      </c>
      <c r="R34" s="200" t="str">
        <f>IF(M34="","",VLOOKUP(L34,選手情報打ち込み女子!$1:$1048576,5,FALSE))</f>
        <v/>
      </c>
      <c r="S34" s="200" t="str">
        <f>IF(M34="","",VLOOKUP(L34,選手情報打ち込み女子!$1:$1048576,6,FALSE))</f>
        <v/>
      </c>
    </row>
    <row r="35" spans="1:19" ht="15" customHeight="1" x14ac:dyDescent="0.2">
      <c r="A35" s="87" t="s">
        <v>14</v>
      </c>
      <c r="B35" s="210"/>
      <c r="C35" s="198" t="str">
        <f>IF(B35="","","800R")</f>
        <v/>
      </c>
      <c r="D35" s="212"/>
      <c r="E35" s="201" t="str">
        <f>IF(C35="","",VLOOKUP(B35,選手情報打ち込み男子!$1:$1048576,2,FALSE))</f>
        <v/>
      </c>
      <c r="F35" s="201" t="str">
        <f>IF(C35="","",VLOOKUP(B35,選手情報打ち込み男子!$1:$1048576,3,FALSE))</f>
        <v/>
      </c>
      <c r="G35" s="201" t="str">
        <f>IF(C35="","",VLOOKUP(B35,選手情報打ち込み男子!$1:$1048576,4,FALSE))</f>
        <v/>
      </c>
      <c r="H35" s="201" t="str">
        <f>IF(C35="","",VLOOKUP(B35,選手情報打ち込み男子!$1:$1048576,5,FALSE))</f>
        <v/>
      </c>
      <c r="I35" s="221" t="str">
        <f>IF(C35="","",VLOOKUP(B35,選手情報打ち込み男子!$1:$1048576,6,FALSE))</f>
        <v/>
      </c>
      <c r="K35" s="87" t="s">
        <v>15</v>
      </c>
      <c r="L35" s="215"/>
      <c r="M35" s="200" t="str">
        <f>IF(L35="","","HJ")</f>
        <v/>
      </c>
      <c r="N35" s="212"/>
      <c r="O35" s="200" t="str">
        <f>IF(M35="","",VLOOKUP(L35,選手情報打ち込み女子!$1:$1048576,2,FALSE))</f>
        <v/>
      </c>
      <c r="P35" s="200" t="str">
        <f>IF(M35="","",VLOOKUP(L35,選手情報打ち込み女子!$1:$1048576,3,FALSE))</f>
        <v/>
      </c>
      <c r="Q35" s="200" t="str">
        <f>IF(M35="","",VLOOKUP(L35,選手情報打ち込み女子!$1:$1048576,4,FALSE))</f>
        <v/>
      </c>
      <c r="R35" s="200" t="str">
        <f>IF(M35="","",VLOOKUP(L35,選手情報打ち込み女子!$1:$1048576,5,FALSE))</f>
        <v/>
      </c>
      <c r="S35" s="200" t="str">
        <f>IF(M35="","",VLOOKUP(L35,選手情報打ち込み女子!$1:$1048576,6,FALSE))</f>
        <v/>
      </c>
    </row>
    <row r="36" spans="1:19" ht="15" customHeight="1" x14ac:dyDescent="0.2">
      <c r="A36" s="87" t="s">
        <v>14</v>
      </c>
      <c r="B36" s="210"/>
      <c r="C36" s="198" t="str">
        <f t="shared" ref="C36:C40" si="5">IF(B36="","","800R")</f>
        <v/>
      </c>
      <c r="D36" s="212"/>
      <c r="E36" s="201" t="str">
        <f>IF(C36="","",VLOOKUP(B36,選手情報打ち込み男子!$1:$1048576,2,FALSE))</f>
        <v/>
      </c>
      <c r="F36" s="201" t="str">
        <f>IF(C36="","",VLOOKUP(B36,選手情報打ち込み男子!$1:$1048576,3,FALSE))</f>
        <v/>
      </c>
      <c r="G36" s="201" t="str">
        <f>IF(C36="","",VLOOKUP(B36,選手情報打ち込み男子!$1:$1048576,4,FALSE))</f>
        <v/>
      </c>
      <c r="H36" s="201" t="str">
        <f>IF(C36="","",VLOOKUP(B36,選手情報打ち込み男子!$1:$1048576,5,FALSE))</f>
        <v/>
      </c>
      <c r="I36" s="221" t="str">
        <f>IF(C36="","",VLOOKUP(B36,選手情報打ち込み男子!$1:$1048576,6,FALSE))</f>
        <v/>
      </c>
      <c r="K36" s="87" t="s">
        <v>15</v>
      </c>
      <c r="L36" s="215"/>
      <c r="M36" s="200" t="str">
        <f>IF(L36="","","HJ")</f>
        <v/>
      </c>
      <c r="N36" s="212"/>
      <c r="O36" s="200" t="str">
        <f>IF(M36="","",VLOOKUP(L36,選手情報打ち込み女子!$1:$1048576,2,FALSE))</f>
        <v/>
      </c>
      <c r="P36" s="200" t="str">
        <f>IF(M36="","",VLOOKUP(L36,選手情報打ち込み女子!$1:$1048576,3,FALSE))</f>
        <v/>
      </c>
      <c r="Q36" s="200" t="str">
        <f>IF(M36="","",VLOOKUP(L36,選手情報打ち込み女子!$1:$1048576,4,FALSE))</f>
        <v/>
      </c>
      <c r="R36" s="200" t="str">
        <f>IF(M36="","",VLOOKUP(L36,選手情報打ち込み女子!$1:$1048576,5,FALSE))</f>
        <v/>
      </c>
      <c r="S36" s="200" t="str">
        <f>IF(M36="","",VLOOKUP(L36,選手情報打ち込み女子!$1:$1048576,6,FALSE))</f>
        <v/>
      </c>
    </row>
    <row r="37" spans="1:19" ht="15" customHeight="1" x14ac:dyDescent="0.2">
      <c r="A37" s="87" t="s">
        <v>14</v>
      </c>
      <c r="B37" s="210"/>
      <c r="C37" s="198" t="str">
        <f t="shared" si="5"/>
        <v/>
      </c>
      <c r="D37" s="212"/>
      <c r="E37" s="201" t="str">
        <f>IF(C37="","",VLOOKUP(B37,選手情報打ち込み男子!$1:$1048576,2,FALSE))</f>
        <v/>
      </c>
      <c r="F37" s="201" t="str">
        <f>IF(C37="","",VLOOKUP(B37,選手情報打ち込み男子!$1:$1048576,3,FALSE))</f>
        <v/>
      </c>
      <c r="G37" s="201" t="str">
        <f>IF(C37="","",VLOOKUP(B37,選手情報打ち込み男子!$1:$1048576,4,FALSE))</f>
        <v/>
      </c>
      <c r="H37" s="201" t="str">
        <f>IF(C37="","",VLOOKUP(B37,選手情報打ち込み男子!$1:$1048576,5,FALSE))</f>
        <v/>
      </c>
      <c r="I37" s="221" t="str">
        <f>IF(C37="","",VLOOKUP(B37,選手情報打ち込み男子!$1:$1048576,6,FALSE))</f>
        <v/>
      </c>
      <c r="K37" s="87" t="s">
        <v>17</v>
      </c>
      <c r="L37" s="215"/>
      <c r="M37" s="200" t="str">
        <f>IF(L37="","","LJ")</f>
        <v/>
      </c>
      <c r="N37" s="212"/>
      <c r="O37" s="200" t="str">
        <f>IF(M37="","",VLOOKUP(L37,選手情報打ち込み女子!$1:$1048576,2,FALSE))</f>
        <v/>
      </c>
      <c r="P37" s="200" t="str">
        <f>IF(M37="","",VLOOKUP(L37,選手情報打ち込み女子!$1:$1048576,3,FALSE))</f>
        <v/>
      </c>
      <c r="Q37" s="200" t="str">
        <f>IF(M37="","",VLOOKUP(L37,選手情報打ち込み女子!$1:$1048576,4,FALSE))</f>
        <v/>
      </c>
      <c r="R37" s="200" t="str">
        <f>IF(M37="","",VLOOKUP(L37,選手情報打ち込み女子!$1:$1048576,5,FALSE))</f>
        <v/>
      </c>
      <c r="S37" s="200" t="str">
        <f>IF(M37="","",VLOOKUP(L37,選手情報打ち込み女子!$1:$1048576,6,FALSE))</f>
        <v/>
      </c>
    </row>
    <row r="38" spans="1:19" ht="15" customHeight="1" x14ac:dyDescent="0.2">
      <c r="A38" s="87" t="s">
        <v>14</v>
      </c>
      <c r="B38" s="210"/>
      <c r="C38" s="198" t="str">
        <f t="shared" si="5"/>
        <v/>
      </c>
      <c r="D38" s="212"/>
      <c r="E38" s="201" t="str">
        <f>IF(C38="","",VLOOKUP(B38,選手情報打ち込み男子!$1:$1048576,2,FALSE))</f>
        <v/>
      </c>
      <c r="F38" s="201" t="str">
        <f>IF(C38="","",VLOOKUP(B38,選手情報打ち込み男子!$1:$1048576,3,FALSE))</f>
        <v/>
      </c>
      <c r="G38" s="201" t="str">
        <f>IF(C38="","",VLOOKUP(B38,選手情報打ち込み男子!$1:$1048576,4,FALSE))</f>
        <v/>
      </c>
      <c r="H38" s="201" t="str">
        <f>IF(C38="","",VLOOKUP(B38,選手情報打ち込み男子!$1:$1048576,5,FALSE))</f>
        <v/>
      </c>
      <c r="I38" s="221" t="str">
        <f>IF(C38="","",VLOOKUP(B38,選手情報打ち込み男子!$1:$1048576,6,FALSE))</f>
        <v/>
      </c>
      <c r="K38" s="87" t="s">
        <v>17</v>
      </c>
      <c r="L38" s="215"/>
      <c r="M38" s="200" t="str">
        <f t="shared" ref="M38:M40" si="6">IF(L38="","","LJ")</f>
        <v/>
      </c>
      <c r="N38" s="212"/>
      <c r="O38" s="200" t="str">
        <f>IF(M38="","",VLOOKUP(L38,選手情報打ち込み女子!$1:$1048576,2,FALSE))</f>
        <v/>
      </c>
      <c r="P38" s="200" t="str">
        <f>IF(M38="","",VLOOKUP(L38,選手情報打ち込み女子!$1:$1048576,3,FALSE))</f>
        <v/>
      </c>
      <c r="Q38" s="200" t="str">
        <f>IF(M38="","",VLOOKUP(L38,選手情報打ち込み女子!$1:$1048576,4,FALSE))</f>
        <v/>
      </c>
      <c r="R38" s="200" t="str">
        <f>IF(M38="","",VLOOKUP(L38,選手情報打ち込み女子!$1:$1048576,5,FALSE))</f>
        <v/>
      </c>
      <c r="S38" s="200" t="str">
        <f>IF(M38="","",VLOOKUP(L38,選手情報打ち込み女子!$1:$1048576,6,FALSE))</f>
        <v/>
      </c>
    </row>
    <row r="39" spans="1:19" ht="15" customHeight="1" x14ac:dyDescent="0.2">
      <c r="A39" s="87" t="s">
        <v>14</v>
      </c>
      <c r="B39" s="210"/>
      <c r="C39" s="198" t="str">
        <f t="shared" si="5"/>
        <v/>
      </c>
      <c r="D39" s="212"/>
      <c r="E39" s="201" t="str">
        <f>IF(C39="","",VLOOKUP(B39,選手情報打ち込み男子!$1:$1048576,2,FALSE))</f>
        <v/>
      </c>
      <c r="F39" s="201" t="str">
        <f>IF(C39="","",VLOOKUP(B39,選手情報打ち込み男子!$1:$1048576,3,FALSE))</f>
        <v/>
      </c>
      <c r="G39" s="201" t="str">
        <f>IF(C39="","",VLOOKUP(B39,選手情報打ち込み男子!$1:$1048576,4,FALSE))</f>
        <v/>
      </c>
      <c r="H39" s="201" t="str">
        <f>IF(C39="","",VLOOKUP(B39,選手情報打ち込み男子!$1:$1048576,5,FALSE))</f>
        <v/>
      </c>
      <c r="I39" s="221" t="str">
        <f>IF(C39="","",VLOOKUP(B39,選手情報打ち込み男子!$1:$1048576,6,FALSE))</f>
        <v/>
      </c>
      <c r="K39" s="87" t="s">
        <v>72</v>
      </c>
      <c r="L39" s="215"/>
      <c r="M39" s="200" t="str">
        <f t="shared" si="6"/>
        <v/>
      </c>
      <c r="N39" s="212"/>
      <c r="O39" s="200" t="str">
        <f>IF(M39="","",VLOOKUP(L39,選手情報打ち込み女子!$1:$1048576,2,FALSE))</f>
        <v/>
      </c>
      <c r="P39" s="200" t="str">
        <f>IF(M39="","",VLOOKUP(L39,選手情報打ち込み女子!$1:$1048576,3,FALSE))</f>
        <v/>
      </c>
      <c r="Q39" s="200" t="str">
        <f>IF(M39="","",VLOOKUP(L39,選手情報打ち込み女子!$1:$1048576,4,FALSE))</f>
        <v/>
      </c>
      <c r="R39" s="200" t="str">
        <f>IF(M39="","",VLOOKUP(L39,選手情報打ち込み女子!$1:$1048576,5,FALSE))</f>
        <v/>
      </c>
      <c r="S39" s="200" t="str">
        <f>IF(M39="","",VLOOKUP(L39,選手情報打ち込み女子!$1:$1048576,6,FALSE))</f>
        <v/>
      </c>
    </row>
    <row r="40" spans="1:19" ht="15" customHeight="1" x14ac:dyDescent="0.2">
      <c r="A40" s="87" t="s">
        <v>14</v>
      </c>
      <c r="B40" s="210"/>
      <c r="C40" s="198" t="str">
        <f t="shared" si="5"/>
        <v/>
      </c>
      <c r="D40" s="212"/>
      <c r="E40" s="201" t="str">
        <f>IF(C40="","",VLOOKUP(B40,選手情報打ち込み男子!$1:$1048576,2,FALSE))</f>
        <v/>
      </c>
      <c r="F40" s="201" t="str">
        <f>IF(C40="","",VLOOKUP(B40,選手情報打ち込み男子!$1:$1048576,3,FALSE))</f>
        <v/>
      </c>
      <c r="G40" s="201" t="str">
        <f>IF(C40="","",VLOOKUP(B40,選手情報打ち込み男子!$1:$1048576,4,FALSE))</f>
        <v/>
      </c>
      <c r="H40" s="201" t="str">
        <f>IF(C40="","",VLOOKUP(B40,選手情報打ち込み男子!$1:$1048576,5,FALSE))</f>
        <v/>
      </c>
      <c r="I40" s="221" t="str">
        <f>IF(C40="","",VLOOKUP(B40,選手情報打ち込み男子!$1:$1048576,6,FALSE))</f>
        <v/>
      </c>
      <c r="K40" s="87" t="s">
        <v>72</v>
      </c>
      <c r="L40" s="215"/>
      <c r="M40" s="200" t="str">
        <f t="shared" si="6"/>
        <v/>
      </c>
      <c r="N40" s="212"/>
      <c r="O40" s="200" t="str">
        <f>IF(M40="","",VLOOKUP(L40,選手情報打ち込み女子!$1:$1048576,2,FALSE))</f>
        <v/>
      </c>
      <c r="P40" s="200" t="str">
        <f>IF(M40="","",VLOOKUP(L40,選手情報打ち込み女子!$1:$1048576,3,FALSE))</f>
        <v/>
      </c>
      <c r="Q40" s="200" t="str">
        <f>IF(M40="","",VLOOKUP(L40,選手情報打ち込み女子!$1:$1048576,4,FALSE))</f>
        <v/>
      </c>
      <c r="R40" s="200" t="str">
        <f>IF(M40="","",VLOOKUP(L40,選手情報打ち込み女子!$1:$1048576,5,FALSE))</f>
        <v/>
      </c>
      <c r="S40" s="200" t="str">
        <f>IF(M40="","",VLOOKUP(L40,選手情報打ち込み女子!$1:$1048576,6,FALSE))</f>
        <v/>
      </c>
    </row>
    <row r="41" spans="1:19" ht="15" customHeight="1" x14ac:dyDescent="0.2">
      <c r="A41" s="87" t="s">
        <v>15</v>
      </c>
      <c r="B41" s="210"/>
      <c r="C41" s="198" t="str">
        <f>IF(B41="","","HJ")</f>
        <v/>
      </c>
      <c r="D41" s="212"/>
      <c r="E41" s="201" t="str">
        <f>IF(C41="","",VLOOKUP(B41,選手情報打ち込み男子!$1:$1048576,2,FALSE))</f>
        <v/>
      </c>
      <c r="F41" s="201" t="str">
        <f>IF(C41="","",VLOOKUP(B41,選手情報打ち込み男子!$1:$1048576,3,FALSE))</f>
        <v/>
      </c>
      <c r="G41" s="201" t="str">
        <f>IF(C41="","",VLOOKUP(B41,選手情報打ち込み男子!$1:$1048576,4,FALSE))</f>
        <v/>
      </c>
      <c r="H41" s="201" t="str">
        <f>IF(C41="","",VLOOKUP(B41,選手情報打ち込み男子!$1:$1048576,5,FALSE))</f>
        <v/>
      </c>
      <c r="I41" s="221" t="str">
        <f>IF(C41="","",VLOOKUP(B41,選手情報打ち込み男子!$1:$1048576,6,FALSE))</f>
        <v/>
      </c>
      <c r="K41" s="87" t="s">
        <v>18</v>
      </c>
      <c r="L41" s="215"/>
      <c r="M41" s="199" t="str">
        <f>IF(L41="","","SP")</f>
        <v/>
      </c>
      <c r="N41" s="212"/>
      <c r="O41" s="200" t="str">
        <f>IF(M41="","",VLOOKUP(L41,選手情報打ち込み女子!$1:$1048576,2,FALSE))</f>
        <v/>
      </c>
      <c r="P41" s="200" t="str">
        <f>IF(M41="","",VLOOKUP(L41,選手情報打ち込み女子!$1:$1048576,3,FALSE))</f>
        <v/>
      </c>
      <c r="Q41" s="200" t="str">
        <f>IF(M41="","",VLOOKUP(L41,選手情報打ち込み女子!$1:$1048576,4,FALSE))</f>
        <v/>
      </c>
      <c r="R41" s="200" t="str">
        <f>IF(M41="","",VLOOKUP(L41,選手情報打ち込み女子!$1:$1048576,5,FALSE))</f>
        <v/>
      </c>
      <c r="S41" s="200" t="str">
        <f>IF(M41="","",VLOOKUP(L41,選手情報打ち込み女子!$1:$1048576,6,FALSE))</f>
        <v/>
      </c>
    </row>
    <row r="42" spans="1:19" ht="15" customHeight="1" x14ac:dyDescent="0.2">
      <c r="A42" s="87" t="s">
        <v>15</v>
      </c>
      <c r="B42" s="210"/>
      <c r="C42" s="198" t="str">
        <f>IF(B42="","","HJ")</f>
        <v/>
      </c>
      <c r="D42" s="212"/>
      <c r="E42" s="201" t="str">
        <f>IF(C42="","",VLOOKUP(B42,選手情報打ち込み男子!$1:$1048576,2,FALSE))</f>
        <v/>
      </c>
      <c r="F42" s="201" t="str">
        <f>IF(C42="","",VLOOKUP(B42,選手情報打ち込み男子!$1:$1048576,3,FALSE))</f>
        <v/>
      </c>
      <c r="G42" s="201" t="str">
        <f>IF(C42="","",VLOOKUP(B42,選手情報打ち込み男子!$1:$1048576,4,FALSE))</f>
        <v/>
      </c>
      <c r="H42" s="201" t="str">
        <f>IF(C42="","",VLOOKUP(B42,選手情報打ち込み男子!$1:$1048576,5,FALSE))</f>
        <v/>
      </c>
      <c r="I42" s="221" t="str">
        <f>IF(C42="","",VLOOKUP(B42,選手情報打ち込み男子!$1:$1048576,6,FALSE))</f>
        <v/>
      </c>
      <c r="K42" s="87" t="s">
        <v>18</v>
      </c>
      <c r="L42" s="210"/>
      <c r="M42" s="199" t="str">
        <f>IF(L42="","","SP")</f>
        <v/>
      </c>
      <c r="N42" s="213"/>
      <c r="O42" s="200" t="str">
        <f>IF(M42="","",VLOOKUP(L42,選手情報打ち込み女子!$1:$1048576,2,FALSE))</f>
        <v/>
      </c>
      <c r="P42" s="200" t="str">
        <f>IF(M42="","",VLOOKUP(L42,選手情報打ち込み女子!$1:$1048576,3,FALSE))</f>
        <v/>
      </c>
      <c r="Q42" s="200" t="str">
        <f>IF(M42="","",VLOOKUP(L42,選手情報打ち込み女子!$1:$1048576,4,FALSE))</f>
        <v/>
      </c>
      <c r="R42" s="200" t="str">
        <f>IF(M42="","",VLOOKUP(L42,選手情報打ち込み女子!$1:$1048576,5,FALSE))</f>
        <v/>
      </c>
      <c r="S42" s="200" t="str">
        <f>IF(M42="","",VLOOKUP(L42,選手情報打ち込み女子!$1:$1048576,6,FALSE))</f>
        <v/>
      </c>
    </row>
    <row r="43" spans="1:19" ht="15" customHeight="1" x14ac:dyDescent="0.2">
      <c r="A43" s="87" t="s">
        <v>16</v>
      </c>
      <c r="B43" s="210"/>
      <c r="C43" s="198" t="str">
        <f>IF(B43="","","PV")</f>
        <v/>
      </c>
      <c r="D43" s="212"/>
      <c r="E43" s="201" t="str">
        <f>IF(C43="","",VLOOKUP(B43,選手情報打ち込み男子!$1:$1048576,2,FALSE))</f>
        <v/>
      </c>
      <c r="F43" s="201" t="str">
        <f>IF(C43="","",VLOOKUP(B43,選手情報打ち込み男子!$1:$1048576,3,FALSE))</f>
        <v/>
      </c>
      <c r="G43" s="201" t="str">
        <f>IF(C43="","",VLOOKUP(B43,選手情報打ち込み男子!$1:$1048576,4,FALSE))</f>
        <v/>
      </c>
      <c r="H43" s="201" t="str">
        <f>IF(C43="","",VLOOKUP(B43,選手情報打ち込み男子!$1:$1048576,5,FALSE))</f>
        <v/>
      </c>
      <c r="I43" s="221" t="str">
        <f>IF(C43="","",VLOOKUP(B43,選手情報打ち込み男子!$1:$1048576,6,FALSE))</f>
        <v/>
      </c>
      <c r="K43" s="87" t="s">
        <v>71</v>
      </c>
      <c r="L43" s="210"/>
      <c r="M43" s="199" t="str">
        <f>IF(L43="","","PV")</f>
        <v/>
      </c>
      <c r="N43" s="213"/>
      <c r="O43" s="200" t="str">
        <f>IF(M43="","",VLOOKUP(L43,選手情報打ち込み女子!$1:$1048576,2,FALSE))</f>
        <v/>
      </c>
      <c r="P43" s="200" t="str">
        <f>IF(M43="","",VLOOKUP(L43,選手情報打ち込み女子!$1:$1048576,3,FALSE))</f>
        <v/>
      </c>
      <c r="Q43" s="200" t="str">
        <f>IF(M43="","",VLOOKUP(L43,選手情報打ち込み女子!$1:$1048576,4,FALSE))</f>
        <v/>
      </c>
      <c r="R43" s="200" t="str">
        <f>IF(M43="","",VLOOKUP(L43,選手情報打ち込み女子!$1:$1048576,5,FALSE))</f>
        <v/>
      </c>
      <c r="S43" s="200" t="str">
        <f>IF(M43="","",VLOOKUP(L43,選手情報打ち込み女子!$1:$1048576,6,FALSE))</f>
        <v/>
      </c>
    </row>
    <row r="44" spans="1:19" ht="15" customHeight="1" x14ac:dyDescent="0.2">
      <c r="A44" s="87" t="s">
        <v>16</v>
      </c>
      <c r="B44" s="210"/>
      <c r="C44" s="198" t="str">
        <f>IF(B44="","","PV")</f>
        <v/>
      </c>
      <c r="D44" s="212"/>
      <c r="E44" s="201" t="str">
        <f>IF(C44="","",VLOOKUP(B44,選手情報打ち込み男子!$1:$1048576,2,FALSE))</f>
        <v/>
      </c>
      <c r="F44" s="201" t="str">
        <f>IF(C44="","",VLOOKUP(B44,選手情報打ち込み男子!$1:$1048576,3,FALSE))</f>
        <v/>
      </c>
      <c r="G44" s="201" t="str">
        <f>IF(C44="","",VLOOKUP(B44,選手情報打ち込み男子!$1:$1048576,4,FALSE))</f>
        <v/>
      </c>
      <c r="H44" s="201" t="str">
        <f>IF(C44="","",VLOOKUP(B44,選手情報打ち込み男子!$1:$1048576,5,FALSE))</f>
        <v/>
      </c>
      <c r="I44" s="221" t="str">
        <f>IF(C44="","",VLOOKUP(B44,選手情報打ち込み男子!$1:$1048576,6,FALSE))</f>
        <v/>
      </c>
      <c r="K44" s="87" t="s">
        <v>71</v>
      </c>
      <c r="L44" s="210"/>
      <c r="M44" s="199" t="str">
        <f t="shared" ref="M44:M48" si="7">IF(L44="","","PV")</f>
        <v/>
      </c>
      <c r="N44" s="213"/>
      <c r="O44" s="200" t="str">
        <f>IF(M44="","",VLOOKUP(L44,選手情報打ち込み女子!$1:$1048576,2,FALSE))</f>
        <v/>
      </c>
      <c r="P44" s="200" t="str">
        <f>IF(M44="","",VLOOKUP(L44,選手情報打ち込み女子!$1:$1048576,3,FALSE))</f>
        <v/>
      </c>
      <c r="Q44" s="200" t="str">
        <f>IF(M44="","",VLOOKUP(L44,選手情報打ち込み女子!$1:$1048576,4,FALSE))</f>
        <v/>
      </c>
      <c r="R44" s="200" t="str">
        <f>IF(M44="","",VLOOKUP(L44,選手情報打ち込み女子!$1:$1048576,5,FALSE))</f>
        <v/>
      </c>
      <c r="S44" s="200" t="str">
        <f>IF(M44="","",VLOOKUP(L44,選手情報打ち込み女子!$1:$1048576,6,FALSE))</f>
        <v/>
      </c>
    </row>
    <row r="45" spans="1:19" ht="15" customHeight="1" x14ac:dyDescent="0.2">
      <c r="A45" s="87" t="s">
        <v>17</v>
      </c>
      <c r="B45" s="210"/>
      <c r="C45" s="198" t="str">
        <f>IF(B45="","","LJ")</f>
        <v/>
      </c>
      <c r="D45" s="212"/>
      <c r="E45" s="201" t="str">
        <f>IF(C45="","",VLOOKUP(B45,選手情報打ち込み男子!$1:$1048576,2,FALSE))</f>
        <v/>
      </c>
      <c r="F45" s="201" t="str">
        <f>IF(C45="","",VLOOKUP(B45,選手情報打ち込み男子!$1:$1048576,3,FALSE))</f>
        <v/>
      </c>
      <c r="G45" s="201" t="str">
        <f>IF(C45="","",VLOOKUP(B45,選手情報打ち込み男子!$1:$1048576,4,FALSE))</f>
        <v/>
      </c>
      <c r="H45" s="201" t="str">
        <f>IF(C45="","",VLOOKUP(B45,選手情報打ち込み男子!$1:$1048576,5,FALSE))</f>
        <v/>
      </c>
      <c r="I45" s="221" t="str">
        <f>IF(C45="","",VLOOKUP(B45,選手情報打ち込み男子!$1:$1048576,6,FALSE))</f>
        <v/>
      </c>
      <c r="K45" s="87" t="s">
        <v>71</v>
      </c>
      <c r="L45" s="210"/>
      <c r="M45" s="199" t="str">
        <f t="shared" si="7"/>
        <v/>
      </c>
      <c r="N45" s="213"/>
      <c r="O45" s="200" t="str">
        <f>IF(M45="","",VLOOKUP(L45,選手情報打ち込み女子!$1:$1048576,2,FALSE))</f>
        <v/>
      </c>
      <c r="P45" s="200" t="str">
        <f>IF(M45="","",VLOOKUP(L45,選手情報打ち込み女子!$1:$1048576,3,FALSE))</f>
        <v/>
      </c>
      <c r="Q45" s="200" t="str">
        <f>IF(M45="","",VLOOKUP(L45,選手情報打ち込み女子!$1:$1048576,4,FALSE))</f>
        <v/>
      </c>
      <c r="R45" s="200" t="str">
        <f>IF(M45="","",VLOOKUP(L45,選手情報打ち込み女子!$1:$1048576,5,FALSE))</f>
        <v/>
      </c>
      <c r="S45" s="200" t="str">
        <f>IF(M45="","",VLOOKUP(L45,選手情報打ち込み女子!$1:$1048576,6,FALSE))</f>
        <v/>
      </c>
    </row>
    <row r="46" spans="1:19" ht="15" customHeight="1" x14ac:dyDescent="0.2">
      <c r="A46" s="87" t="s">
        <v>17</v>
      </c>
      <c r="B46" s="210"/>
      <c r="C46" s="198" t="str">
        <f t="shared" ref="C46:C48" si="8">IF(B46="","","LJ")</f>
        <v/>
      </c>
      <c r="D46" s="212"/>
      <c r="E46" s="201" t="str">
        <f>IF(C46="","",VLOOKUP(B46,選手情報打ち込み男子!$1:$1048576,2,FALSE))</f>
        <v/>
      </c>
      <c r="F46" s="201" t="str">
        <f>IF(C46="","",VLOOKUP(B46,選手情報打ち込み男子!$1:$1048576,3,FALSE))</f>
        <v/>
      </c>
      <c r="G46" s="201" t="str">
        <f>IF(C46="","",VLOOKUP(B46,選手情報打ち込み男子!$1:$1048576,4,FALSE))</f>
        <v/>
      </c>
      <c r="H46" s="201" t="str">
        <f>IF(C46="","",VLOOKUP(B46,選手情報打ち込み男子!$1:$1048576,5,FALSE))</f>
        <v/>
      </c>
      <c r="I46" s="221" t="str">
        <f>IF(C46="","",VLOOKUP(B46,選手情報打ち込み男子!$1:$1048576,6,FALSE))</f>
        <v/>
      </c>
      <c r="K46" s="87" t="s">
        <v>71</v>
      </c>
      <c r="L46" s="210"/>
      <c r="M46" s="199" t="str">
        <f t="shared" si="7"/>
        <v/>
      </c>
      <c r="N46" s="213"/>
      <c r="O46" s="200" t="str">
        <f>IF(M46="","",VLOOKUP(L46,選手情報打ち込み女子!$1:$1048576,2,FALSE))</f>
        <v/>
      </c>
      <c r="P46" s="200" t="str">
        <f>IF(M46="","",VLOOKUP(L46,選手情報打ち込み女子!$1:$1048576,3,FALSE))</f>
        <v/>
      </c>
      <c r="Q46" s="200" t="str">
        <f>IF(M46="","",VLOOKUP(L46,選手情報打ち込み女子!$1:$1048576,4,FALSE))</f>
        <v/>
      </c>
      <c r="R46" s="200" t="str">
        <f>IF(M46="","",VLOOKUP(L46,選手情報打ち込み女子!$1:$1048576,5,FALSE))</f>
        <v/>
      </c>
      <c r="S46" s="200" t="str">
        <f>IF(M46="","",VLOOKUP(L46,選手情報打ち込み女子!$1:$1048576,6,FALSE))</f>
        <v/>
      </c>
    </row>
    <row r="47" spans="1:19" ht="15" customHeight="1" x14ac:dyDescent="0.2">
      <c r="A47" s="87" t="s">
        <v>72</v>
      </c>
      <c r="B47" s="210"/>
      <c r="C47" s="198" t="str">
        <f>IF(B47="","","LJ")</f>
        <v/>
      </c>
      <c r="D47" s="212"/>
      <c r="E47" s="201" t="str">
        <f>IF(C47="","",VLOOKUP(B47,選手情報打ち込み男子!$1:$1048576,2,FALSE))</f>
        <v/>
      </c>
      <c r="F47" s="201" t="str">
        <f>IF(C47="","",VLOOKUP(B47,選手情報打ち込み男子!$1:$1048576,3,FALSE))</f>
        <v/>
      </c>
      <c r="G47" s="201" t="str">
        <f>IF(C47="","",VLOOKUP(B47,選手情報打ち込み男子!$1:$1048576,4,FALSE))</f>
        <v/>
      </c>
      <c r="H47" s="201" t="str">
        <f>IF(C47="","",VLOOKUP(B47,選手情報打ち込み男子!$1:$1048576,5,FALSE))</f>
        <v/>
      </c>
      <c r="I47" s="221" t="str">
        <f>IF(C47="","",VLOOKUP(B47,選手情報打ち込み男子!$1:$1048576,6,FALSE))</f>
        <v/>
      </c>
      <c r="K47" s="87" t="s">
        <v>71</v>
      </c>
      <c r="L47" s="210"/>
      <c r="M47" s="199" t="str">
        <f t="shared" si="7"/>
        <v/>
      </c>
      <c r="N47" s="213"/>
      <c r="O47" s="200" t="str">
        <f>IF(M47="","",VLOOKUP(L47,選手情報打ち込み女子!$1:$1048576,2,FALSE))</f>
        <v/>
      </c>
      <c r="P47" s="200" t="str">
        <f>IF(M47="","",VLOOKUP(L47,選手情報打ち込み女子!$1:$1048576,3,FALSE))</f>
        <v/>
      </c>
      <c r="Q47" s="200" t="str">
        <f>IF(M47="","",VLOOKUP(L47,選手情報打ち込み女子!$1:$1048576,4,FALSE))</f>
        <v/>
      </c>
      <c r="R47" s="200" t="str">
        <f>IF(M47="","",VLOOKUP(L47,選手情報打ち込み女子!$1:$1048576,5,FALSE))</f>
        <v/>
      </c>
      <c r="S47" s="200" t="str">
        <f>IF(M47="","",VLOOKUP(L47,選手情報打ち込み女子!$1:$1048576,6,FALSE))</f>
        <v/>
      </c>
    </row>
    <row r="48" spans="1:19" ht="15" customHeight="1" thickBot="1" x14ac:dyDescent="0.25">
      <c r="A48" s="87" t="s">
        <v>72</v>
      </c>
      <c r="B48" s="210"/>
      <c r="C48" s="198" t="str">
        <f t="shared" si="8"/>
        <v/>
      </c>
      <c r="D48" s="212"/>
      <c r="E48" s="201" t="str">
        <f>IF(C48="","",VLOOKUP(B48,選手情報打ち込み男子!$1:$1048576,2,FALSE))</f>
        <v/>
      </c>
      <c r="F48" s="201" t="str">
        <f>IF(C48="","",VLOOKUP(B48,選手情報打ち込み男子!$1:$1048576,3,FALSE))</f>
        <v/>
      </c>
      <c r="G48" s="201" t="str">
        <f>IF(C48="","",VLOOKUP(B48,選手情報打ち込み男子!$1:$1048576,4,FALSE))</f>
        <v/>
      </c>
      <c r="H48" s="201" t="str">
        <f>IF(C48="","",VLOOKUP(B48,選手情報打ち込み男子!$1:$1048576,5,FALSE))</f>
        <v/>
      </c>
      <c r="I48" s="221" t="str">
        <f>IF(C48="","",VLOOKUP(B48,選手情報打ち込み男子!$1:$1048576,6,FALSE))</f>
        <v/>
      </c>
      <c r="K48" s="87" t="s">
        <v>71</v>
      </c>
      <c r="L48" s="210"/>
      <c r="M48" s="199" t="str">
        <f t="shared" si="7"/>
        <v/>
      </c>
      <c r="N48" s="223"/>
      <c r="O48" s="200" t="str">
        <f>IF(M48="","",VLOOKUP(L48,選手情報打ち込み女子!$1:$1048576,2,FALSE))</f>
        <v/>
      </c>
      <c r="P48" s="200" t="str">
        <f>IF(M48="","",VLOOKUP(L48,選手情報打ち込み女子!$1:$1048576,3,FALSE))</f>
        <v/>
      </c>
      <c r="Q48" s="200" t="str">
        <f>IF(M48="","",VLOOKUP(L48,選手情報打ち込み女子!$1:$1048576,4,FALSE))</f>
        <v/>
      </c>
      <c r="R48" s="200" t="str">
        <f>IF(M48="","",VLOOKUP(L48,選手情報打ち込み女子!$1:$1048576,5,FALSE))</f>
        <v/>
      </c>
      <c r="S48" s="200" t="str">
        <f>IF(M48="","",VLOOKUP(L48,選手情報打ち込み女子!$1:$1048576,6,FALSE))</f>
        <v/>
      </c>
    </row>
    <row r="49" spans="1:12" ht="15" customHeight="1" x14ac:dyDescent="0.2">
      <c r="A49" s="87" t="s">
        <v>18</v>
      </c>
      <c r="B49" s="210"/>
      <c r="C49" s="198" t="str">
        <f>IF(B49="","","SP")</f>
        <v/>
      </c>
      <c r="D49" s="212"/>
      <c r="E49" s="201" t="str">
        <f>IF(C49="","",VLOOKUP(B49,選手情報打ち込み男子!$1:$1048576,2,FALSE))</f>
        <v/>
      </c>
      <c r="F49" s="201" t="str">
        <f>IF(C49="","",VLOOKUP(B49,選手情報打ち込み男子!$1:$1048576,3,FALSE))</f>
        <v/>
      </c>
      <c r="G49" s="201" t="str">
        <f>IF(C49="","",VLOOKUP(B49,選手情報打ち込み男子!$1:$1048576,4,FALSE))</f>
        <v/>
      </c>
      <c r="H49" s="201" t="str">
        <f>IF(C49="","",VLOOKUP(B49,選手情報打ち込み男子!$1:$1048576,5,FALSE))</f>
        <v/>
      </c>
      <c r="I49" s="221" t="str">
        <f>IF(C49="","",VLOOKUP(B49,選手情報打ち込み男子!$1:$1048576,6,FALSE))</f>
        <v/>
      </c>
      <c r="L49" s="222"/>
    </row>
    <row r="50" spans="1:12" ht="15" customHeight="1" thickBot="1" x14ac:dyDescent="0.25">
      <c r="A50" s="87" t="s">
        <v>18</v>
      </c>
      <c r="B50" s="224"/>
      <c r="C50" s="198" t="str">
        <f>IF(B50="","","SP")</f>
        <v/>
      </c>
      <c r="D50" s="223"/>
      <c r="E50" s="201" t="str">
        <f>IF(C50="","",VLOOKUP(B50,選手情報打ち込み男子!$1:$1048576,2,FALSE))</f>
        <v/>
      </c>
      <c r="F50" s="201" t="str">
        <f>IF(C50="","",VLOOKUP(B50,選手情報打ち込み男子!$1:$1048576,3,FALSE))</f>
        <v/>
      </c>
      <c r="G50" s="201" t="str">
        <f>IF(C50="","",VLOOKUP(B50,選手情報打ち込み男子!$1:$1048576,4,FALSE))</f>
        <v/>
      </c>
      <c r="H50" s="201" t="str">
        <f>IF(C50="","",VLOOKUP(B50,選手情報打ち込み男子!$1:$1048576,5,FALSE))</f>
        <v/>
      </c>
      <c r="I50" s="221" t="str">
        <f>IF(C50="","",VLOOKUP(B50,選手情報打ち込み男子!$1:$1048576,6,FALSE))</f>
        <v/>
      </c>
    </row>
  </sheetData>
  <sheetProtection password="CEFB" sheet="1" objects="1" scenarios="1"/>
  <mergeCells count="6">
    <mergeCell ref="A6:T6"/>
    <mergeCell ref="A1:T1"/>
    <mergeCell ref="A2:T2"/>
    <mergeCell ref="A3:T3"/>
    <mergeCell ref="A4:T4"/>
    <mergeCell ref="A5:T5"/>
  </mergeCells>
  <phoneticPr fontId="1"/>
  <pageMargins left="0.7" right="0.7" top="0.75" bottom="0.75" header="0.3" footer="0.3"/>
  <pageSetup paperSize="9" scale="59" orientation="portrait" horizontalDpi="4294967293" verticalDpi="0" r:id="rId1"/>
  <ignoredErrors>
    <ignoredError sqref="C1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50"/>
  <sheetViews>
    <sheetView zoomScaleNormal="100" workbookViewId="0">
      <selection activeCell="G45" sqref="G45"/>
    </sheetView>
  </sheetViews>
  <sheetFormatPr defaultColWidth="10.6640625" defaultRowHeight="13.2" x14ac:dyDescent="0.2"/>
  <cols>
    <col min="2" max="5" width="7.6640625" customWidth="1"/>
    <col min="6" max="6" width="13.6640625" customWidth="1"/>
    <col min="7" max="7" width="9.109375" style="145" customWidth="1"/>
    <col min="8" max="8" width="11" customWidth="1"/>
    <col min="9" max="12" width="7.6640625" customWidth="1"/>
    <col min="13" max="13" width="13.6640625" customWidth="1"/>
    <col min="14" max="14" width="9.109375" style="145" customWidth="1"/>
    <col min="15" max="15" width="51.33203125" customWidth="1"/>
  </cols>
  <sheetData>
    <row r="1" spans="1:19" ht="29.25" customHeight="1" x14ac:dyDescent="0.2">
      <c r="A1" s="264" t="s">
        <v>112</v>
      </c>
      <c r="B1" s="264"/>
      <c r="C1" s="264"/>
      <c r="D1" s="264"/>
      <c r="E1" s="264"/>
      <c r="F1" s="264"/>
      <c r="G1" s="264"/>
      <c r="H1" s="264"/>
      <c r="I1" s="264"/>
      <c r="J1" s="264"/>
      <c r="K1" s="264"/>
      <c r="L1" s="264"/>
      <c r="M1" s="264"/>
      <c r="N1" s="264"/>
    </row>
    <row r="2" spans="1:19" ht="18" customHeight="1" x14ac:dyDescent="0.2"/>
    <row r="3" spans="1:19" s="26" customFormat="1" ht="18" customHeight="1" thickBot="1" x14ac:dyDescent="0.25">
      <c r="A3" s="18" t="s">
        <v>23</v>
      </c>
      <c r="B3" s="28"/>
      <c r="C3" s="28"/>
      <c r="D3" s="28"/>
      <c r="E3" s="28"/>
      <c r="F3" s="28"/>
      <c r="G3" s="146"/>
      <c r="H3" s="28"/>
      <c r="I3" s="28"/>
      <c r="J3" s="28"/>
      <c r="K3" s="28"/>
      <c r="L3" s="28"/>
      <c r="N3" s="145"/>
    </row>
    <row r="4" spans="1:19" s="26" customFormat="1" ht="18" customHeight="1" thickBot="1" x14ac:dyDescent="0.25">
      <c r="C4" s="29"/>
      <c r="D4" s="29"/>
      <c r="E4" s="29" t="s">
        <v>26</v>
      </c>
      <c r="F4" s="24">
        <v>30</v>
      </c>
      <c r="G4" s="147" t="s">
        <v>27</v>
      </c>
      <c r="H4" s="226"/>
      <c r="I4" s="26" t="s">
        <v>29</v>
      </c>
      <c r="J4" s="273"/>
      <c r="K4" s="274"/>
      <c r="L4" s="26" t="s">
        <v>28</v>
      </c>
      <c r="N4" s="145"/>
    </row>
    <row r="5" spans="1:19" s="26" customFormat="1" ht="18" customHeight="1" thickBot="1" x14ac:dyDescent="0.25">
      <c r="A5" s="24" t="s">
        <v>25</v>
      </c>
      <c r="B5" s="25" t="s">
        <v>24</v>
      </c>
      <c r="G5" s="145"/>
      <c r="N5" s="145"/>
    </row>
    <row r="6" spans="1:19" ht="18" customHeight="1" x14ac:dyDescent="0.2">
      <c r="B6" s="19"/>
      <c r="C6" s="265"/>
      <c r="D6" s="266"/>
      <c r="E6" s="266"/>
      <c r="F6" s="266"/>
      <c r="G6" s="266"/>
      <c r="H6" s="266"/>
      <c r="I6" s="266"/>
      <c r="J6" s="266"/>
      <c r="K6" s="267"/>
      <c r="L6" s="271" t="s">
        <v>30</v>
      </c>
      <c r="M6" s="272"/>
    </row>
    <row r="7" spans="1:19" ht="18" customHeight="1" thickBot="1" x14ac:dyDescent="0.25">
      <c r="A7" s="18" t="s">
        <v>31</v>
      </c>
      <c r="B7" s="4"/>
      <c r="C7" s="268"/>
      <c r="D7" s="269"/>
      <c r="E7" s="269"/>
      <c r="F7" s="269"/>
      <c r="G7" s="269"/>
      <c r="H7" s="269"/>
      <c r="I7" s="269"/>
      <c r="J7" s="269"/>
      <c r="K7" s="270"/>
      <c r="L7" s="271"/>
      <c r="M7" s="272"/>
    </row>
    <row r="8" spans="1:19" ht="18" customHeight="1" thickBot="1" x14ac:dyDescent="0.25">
      <c r="B8" s="6"/>
    </row>
    <row r="9" spans="1:19" ht="18" customHeight="1" x14ac:dyDescent="0.2">
      <c r="A9" s="18" t="s">
        <v>32</v>
      </c>
      <c r="B9" s="265"/>
      <c r="C9" s="266"/>
      <c r="D9" s="266"/>
      <c r="E9" s="267"/>
      <c r="F9" s="277" t="s">
        <v>35</v>
      </c>
      <c r="G9" s="31"/>
      <c r="H9" s="13" t="s">
        <v>36</v>
      </c>
      <c r="I9" s="265"/>
      <c r="J9" s="266"/>
      <c r="K9" s="266"/>
      <c r="L9" s="267"/>
      <c r="M9" s="277" t="s">
        <v>34</v>
      </c>
      <c r="N9" s="31"/>
    </row>
    <row r="10" spans="1:19" ht="18" customHeight="1" thickBot="1" x14ac:dyDescent="0.25">
      <c r="A10" s="25" t="s">
        <v>33</v>
      </c>
      <c r="B10" s="268"/>
      <c r="C10" s="269"/>
      <c r="D10" s="269"/>
      <c r="E10" s="270"/>
      <c r="F10" s="278"/>
      <c r="G10" s="31"/>
      <c r="H10" s="13" t="s">
        <v>33</v>
      </c>
      <c r="I10" s="268"/>
      <c r="J10" s="269"/>
      <c r="K10" s="269"/>
      <c r="L10" s="270"/>
      <c r="M10" s="278"/>
      <c r="N10" s="31"/>
    </row>
    <row r="11" spans="1:19" ht="18" customHeight="1" thickBot="1" x14ac:dyDescent="0.25">
      <c r="A11" s="1"/>
      <c r="B11" s="10"/>
      <c r="C11" s="10"/>
      <c r="D11" s="10"/>
      <c r="E11" s="10"/>
      <c r="F11" s="1"/>
      <c r="G11" s="31"/>
      <c r="H11" s="1"/>
      <c r="I11" s="17"/>
      <c r="J11" s="17"/>
      <c r="K11" s="30"/>
      <c r="L11" s="17"/>
      <c r="M11" s="1"/>
      <c r="N11" s="31"/>
    </row>
    <row r="12" spans="1:19" ht="18" customHeight="1" x14ac:dyDescent="0.2">
      <c r="A12" s="6"/>
      <c r="H12" t="s">
        <v>36</v>
      </c>
      <c r="I12" s="265"/>
      <c r="J12" s="266"/>
      <c r="K12" s="266"/>
      <c r="L12" s="267"/>
      <c r="M12" s="11"/>
      <c r="N12" s="150"/>
      <c r="O12" s="7" t="s">
        <v>38</v>
      </c>
      <c r="P12" s="2"/>
      <c r="Q12" s="2"/>
      <c r="R12" s="2"/>
      <c r="S12" s="2"/>
    </row>
    <row r="13" spans="1:19" ht="18" customHeight="1" thickBot="1" x14ac:dyDescent="0.25">
      <c r="A13" s="6"/>
      <c r="C13" s="160"/>
      <c r="D13" s="160"/>
      <c r="E13" s="13" t="s">
        <v>45</v>
      </c>
      <c r="F13" s="14" t="s">
        <v>46</v>
      </c>
      <c r="H13" s="13" t="s">
        <v>37</v>
      </c>
      <c r="I13" s="268"/>
      <c r="J13" s="269"/>
      <c r="K13" s="269"/>
      <c r="L13" s="270"/>
      <c r="M13" s="11"/>
      <c r="N13" s="150"/>
      <c r="O13" s="7" t="s">
        <v>39</v>
      </c>
    </row>
    <row r="14" spans="1:19" ht="18" customHeight="1" thickBot="1" x14ac:dyDescent="0.25">
      <c r="A14" s="15"/>
      <c r="B14" s="279" t="s">
        <v>44</v>
      </c>
      <c r="C14" s="275" t="s">
        <v>47</v>
      </c>
      <c r="D14" s="276"/>
      <c r="E14" s="208"/>
      <c r="F14" s="23">
        <f>'市総体　参加申込書女子'!F14</f>
        <v>0</v>
      </c>
      <c r="G14" s="148"/>
      <c r="H14" s="8"/>
      <c r="I14" s="12"/>
      <c r="J14" s="12"/>
      <c r="K14" s="12"/>
      <c r="L14" s="12"/>
      <c r="M14" s="5"/>
      <c r="N14" s="151"/>
      <c r="O14" s="9"/>
    </row>
    <row r="15" spans="1:19" ht="18" customHeight="1" thickBot="1" x14ac:dyDescent="0.25">
      <c r="A15" s="141"/>
      <c r="B15" s="280"/>
      <c r="C15" s="288" t="s">
        <v>48</v>
      </c>
      <c r="D15" s="289"/>
      <c r="E15" s="208"/>
      <c r="F15" s="23">
        <f>'市総体　参加申込書女子'!F15</f>
        <v>0</v>
      </c>
      <c r="G15" s="31"/>
      <c r="H15" s="27" t="s">
        <v>40</v>
      </c>
      <c r="I15" s="265"/>
      <c r="J15" s="266"/>
      <c r="K15" s="266"/>
      <c r="L15" s="267"/>
      <c r="O15" s="9"/>
    </row>
    <row r="16" spans="1:19" ht="18" customHeight="1" thickBot="1" x14ac:dyDescent="0.25">
      <c r="A16" s="141"/>
      <c r="B16" s="280"/>
      <c r="C16" s="290" t="s">
        <v>65</v>
      </c>
      <c r="D16" s="276"/>
      <c r="E16" s="208"/>
      <c r="F16" s="23">
        <f>'市総体　参加申込書女子'!F16</f>
        <v>0</v>
      </c>
      <c r="G16" s="31"/>
      <c r="H16" s="3" t="s">
        <v>41</v>
      </c>
      <c r="I16" s="268"/>
      <c r="J16" s="269"/>
      <c r="K16" s="269"/>
      <c r="L16" s="270"/>
    </row>
    <row r="17" spans="1:15" ht="18" customHeight="1" thickBot="1" x14ac:dyDescent="0.25">
      <c r="A17" s="141"/>
      <c r="B17" s="281"/>
      <c r="C17" s="288" t="s">
        <v>66</v>
      </c>
      <c r="D17" s="289"/>
      <c r="E17" s="208"/>
      <c r="F17" s="23">
        <f>'市総体　参加申込書女子'!F17</f>
        <v>0</v>
      </c>
      <c r="G17" s="31"/>
      <c r="H17" s="13" t="s">
        <v>40</v>
      </c>
      <c r="I17" s="265"/>
      <c r="J17" s="266"/>
      <c r="K17" s="266"/>
      <c r="L17" s="267"/>
    </row>
    <row r="18" spans="1:15" ht="18" customHeight="1" thickBot="1" x14ac:dyDescent="0.25">
      <c r="A18" s="45"/>
      <c r="B18" s="164"/>
      <c r="C18" s="163"/>
      <c r="D18" s="163"/>
      <c r="E18" s="163"/>
      <c r="F18" s="163"/>
      <c r="G18" s="47"/>
      <c r="H18" s="1" t="s">
        <v>42</v>
      </c>
      <c r="I18" s="268"/>
      <c r="J18" s="269"/>
      <c r="K18" s="269"/>
      <c r="L18" s="270"/>
    </row>
    <row r="19" spans="1:15" ht="18" customHeight="1" x14ac:dyDescent="0.2">
      <c r="A19" s="45"/>
      <c r="B19" s="166"/>
      <c r="C19" s="165"/>
      <c r="D19" s="165"/>
      <c r="E19" s="165"/>
      <c r="F19" s="165"/>
      <c r="G19" s="149"/>
      <c r="H19" s="13" t="s">
        <v>40</v>
      </c>
      <c r="I19" s="291"/>
      <c r="J19" s="292"/>
      <c r="K19" s="292"/>
      <c r="L19" s="293"/>
    </row>
    <row r="20" spans="1:15" ht="18" customHeight="1" thickBot="1" x14ac:dyDescent="0.25">
      <c r="A20" s="45"/>
      <c r="B20" s="16"/>
      <c r="C20" s="16"/>
      <c r="D20" s="16"/>
      <c r="E20" s="16"/>
      <c r="F20" s="38"/>
      <c r="H20" s="1" t="s">
        <v>43</v>
      </c>
      <c r="I20" s="294"/>
      <c r="J20" s="295"/>
      <c r="K20" s="295"/>
      <c r="L20" s="296"/>
    </row>
    <row r="21" spans="1:15" ht="18" customHeight="1" thickBot="1" x14ac:dyDescent="0.25">
      <c r="A21" s="6"/>
      <c r="B21" s="6"/>
      <c r="C21" s="6"/>
      <c r="D21" s="6"/>
      <c r="E21" s="6"/>
    </row>
    <row r="22" spans="1:15" s="145" customFormat="1" ht="33.75" customHeight="1" thickBot="1" x14ac:dyDescent="0.25">
      <c r="A22" s="68" t="s">
        <v>50</v>
      </c>
      <c r="B22" s="69" t="s">
        <v>49</v>
      </c>
      <c r="C22" s="69" t="s">
        <v>63</v>
      </c>
      <c r="D22" s="70" t="s">
        <v>64</v>
      </c>
      <c r="E22" s="71" t="s">
        <v>51</v>
      </c>
      <c r="F22" s="72" t="s">
        <v>3</v>
      </c>
      <c r="G22" s="143" t="s">
        <v>68</v>
      </c>
      <c r="H22" s="72" t="s">
        <v>50</v>
      </c>
      <c r="I22" s="69" t="s">
        <v>1</v>
      </c>
      <c r="J22" s="73" t="s">
        <v>63</v>
      </c>
      <c r="K22" s="72" t="s">
        <v>64</v>
      </c>
      <c r="L22" s="71" t="s">
        <v>51</v>
      </c>
      <c r="M22" s="72" t="s">
        <v>3</v>
      </c>
      <c r="N22" s="144" t="s">
        <v>68</v>
      </c>
    </row>
    <row r="23" spans="1:15" ht="33.75" customHeight="1" thickTop="1" x14ac:dyDescent="0.2">
      <c r="A23" s="65" t="s">
        <v>13</v>
      </c>
      <c r="B23" s="109" t="str">
        <f>IF(データとりまとめシート!B9="","━",データとりまとめシート!B9)</f>
        <v>━</v>
      </c>
      <c r="C23" s="110" t="str">
        <f>IF(B23="━","━",VLOOKUP(B23,選手情報打ち込み男子!$1:$1048576,2,FALSE))</f>
        <v>━</v>
      </c>
      <c r="D23" s="111" t="str">
        <f>IF(B23="━","━",VLOOKUP(B23,選手情報打ち込み男子!$1:$1048576,3,FALSE))</f>
        <v>━</v>
      </c>
      <c r="E23" s="109" t="str">
        <f>IF(B23="━","━",VLOOKUP(B23,選手情報打ち込み男子!$1:$1048576,6,FALSE))</f>
        <v>━</v>
      </c>
      <c r="F23" s="112" t="str">
        <f>IF(データとりまとめシート!D9="","━",データとりまとめシート!D9)</f>
        <v>━</v>
      </c>
      <c r="G23" s="66" t="str">
        <f>IF(B23="━","━",VLOOKUP(B23,選手情報打ち込み男子!$1:$1048576,7,FALSE))</f>
        <v>━</v>
      </c>
      <c r="H23" s="136" t="s">
        <v>75</v>
      </c>
      <c r="I23" s="109" t="str">
        <f>IF(データとりまとめシート!B29="","━",データとりまとめシート!B29)</f>
        <v>━</v>
      </c>
      <c r="J23" s="126" t="str">
        <f>IF(I23="━","━",VLOOKUP(I23,選手情報打ち込み男子!$1:$1048576,2,FALSE))</f>
        <v>━</v>
      </c>
      <c r="K23" s="111" t="str">
        <f>IF(I23="━","━",VLOOKUP(I23,選手情報打ち込み男子!$1:$1048576,3,FALSE))</f>
        <v>━</v>
      </c>
      <c r="L23" s="109" t="str">
        <f>IF(I23="━","━",VLOOKUP(I23,選手情報打ち込み男子!$1:$1048576,6,FALSE))</f>
        <v>━</v>
      </c>
      <c r="M23" s="112" t="str">
        <f>IF(データとりまとめシート!D29="","━",データとりまとめシート!D29)</f>
        <v>━</v>
      </c>
      <c r="N23" s="67" t="str">
        <f>IF(I23="━","━",VLOOKUP(I23,選手情報打ち込み男子!$1:$1048576,7,FALSE))</f>
        <v>━</v>
      </c>
    </row>
    <row r="24" spans="1:15" ht="33.75" customHeight="1" x14ac:dyDescent="0.2">
      <c r="A24" s="49" t="s">
        <v>13</v>
      </c>
      <c r="B24" s="114" t="str">
        <f>IF(データとりまとめシート!B10="","━",データとりまとめシート!B10)</f>
        <v>━</v>
      </c>
      <c r="C24" s="114" t="str">
        <f>IF(B24="━","━",VLOOKUP(B24,選手情報打ち込み男子!$1:$1048576,2,FALSE))</f>
        <v>━</v>
      </c>
      <c r="D24" s="115" t="str">
        <f>IF(B24="━","━",VLOOKUP(B24,選手情報打ち込み男子!$1:$1048576,3,FALSE))</f>
        <v>━</v>
      </c>
      <c r="E24" s="116" t="str">
        <f>IF(B24="━","━",VLOOKUP(B24,選手情報打ち込み男子!$1:$1048576,6,FALSE))</f>
        <v>━</v>
      </c>
      <c r="F24" s="117" t="str">
        <f>IF(データとりまとめシート!D10="","━",データとりまとめシート!D10)</f>
        <v>━</v>
      </c>
      <c r="G24" s="56" t="str">
        <f>IF(B24="━","━",VLOOKUP(B24,選手情報打ち込み男子!$1:$1048576,7,FALSE))</f>
        <v>━</v>
      </c>
      <c r="H24" s="136" t="s">
        <v>75</v>
      </c>
      <c r="I24" s="109" t="str">
        <f>IF(データとりまとめシート!B30="","━",データとりまとめシート!B30)</f>
        <v>━</v>
      </c>
      <c r="J24" s="121" t="str">
        <f>IF(I24="━","━",VLOOKUP(I24,選手情報打ち込み男子!$1:$1048576,2,FALSE))</f>
        <v>━</v>
      </c>
      <c r="K24" s="122" t="str">
        <f>IF(I24="━","━",VLOOKUP(I24,選手情報打ち込み男子!$1:$1048576,3,FALSE))</f>
        <v>━</v>
      </c>
      <c r="L24" s="116" t="str">
        <f>IF(I24="━","━",VLOOKUP(I24,選手情報打ち込み男子!$1:$1048576,6,FALSE))</f>
        <v>━</v>
      </c>
      <c r="M24" s="112" t="str">
        <f>IF(データとりまとめシート!D30="","━",データとりまとめシート!D30)</f>
        <v>━</v>
      </c>
      <c r="N24" s="61" t="str">
        <f>IF(I24="━","━",VLOOKUP(I24,選手情報打ち込み男子!$1:$1048576,7,FALSE))</f>
        <v>━</v>
      </c>
    </row>
    <row r="25" spans="1:15" ht="33.75" customHeight="1" x14ac:dyDescent="0.2">
      <c r="A25" s="49" t="s">
        <v>12</v>
      </c>
      <c r="B25" s="116" t="str">
        <f>IF(データとりまとめシート!B11="","━",データとりまとめシート!B11)</f>
        <v>━</v>
      </c>
      <c r="C25" s="121" t="str">
        <f>IF(B25="━","━",VLOOKUP(B25,選手情報打ち込み男子!$1:$1048576,2,FALSE))</f>
        <v>━</v>
      </c>
      <c r="D25" s="122" t="str">
        <f>IF(B25="━","━",VLOOKUP(B25,選手情報打ち込み男子!$1:$1048576,3,FALSE))</f>
        <v>━</v>
      </c>
      <c r="E25" s="116" t="str">
        <f>IF(B25="━","━",VLOOKUP(B25,選手情報打ち込み男子!$1:$1048576,6,FALSE))</f>
        <v>━</v>
      </c>
      <c r="F25" s="117" t="str">
        <f>IF(データとりまとめシート!D11="","━",データとりまとめシート!D11)</f>
        <v>━</v>
      </c>
      <c r="G25" s="56" t="str">
        <f>IF(B25="━","━",VLOOKUP(B25,選手情報打ち込み男子!$1:$1048576,7,FALSE))</f>
        <v>━</v>
      </c>
      <c r="H25" s="136" t="s">
        <v>75</v>
      </c>
      <c r="I25" s="109" t="str">
        <f>IF(データとりまとめシート!B31="","━",データとりまとめシート!B31)</f>
        <v>━</v>
      </c>
      <c r="J25" s="202" t="str">
        <f>IF(I25="━","━",VLOOKUP(I25,選手情報打ち込み男子!$1:$1048576,2,FALSE))</f>
        <v>━</v>
      </c>
      <c r="K25" s="122" t="str">
        <f>IF(I25="━","━",VLOOKUP(I25,選手情報打ち込み男子!$1:$1048576,3,FALSE))</f>
        <v>━</v>
      </c>
      <c r="L25" s="116" t="str">
        <f>IF(I25="━","━",VLOOKUP(I25,選手情報打ち込み男子!$1:$1048576,6,FALSE))</f>
        <v>━</v>
      </c>
      <c r="M25" s="112" t="str">
        <f>IF(データとりまとめシート!D31="","━",データとりまとめシート!D31)</f>
        <v>━</v>
      </c>
      <c r="N25" s="61" t="str">
        <f>IF(I25="━","━",VLOOKUP(I25,選手情報打ち込み男子!$1:$1048576,7,FALSE))</f>
        <v>━</v>
      </c>
      <c r="O25" s="6"/>
    </row>
    <row r="26" spans="1:15" ht="33.75" customHeight="1" x14ac:dyDescent="0.2">
      <c r="A26" s="49" t="s">
        <v>12</v>
      </c>
      <c r="B26" s="116" t="str">
        <f>IF(データとりまとめシート!B12="","━",データとりまとめシート!B12)</f>
        <v>━</v>
      </c>
      <c r="C26" s="121" t="str">
        <f>IF(B26="━","━",VLOOKUP(B26,選手情報打ち込み男子!$1:$1048576,2,FALSE))</f>
        <v>━</v>
      </c>
      <c r="D26" s="122" t="str">
        <f>IF(B26="━","━",VLOOKUP(B26,選手情報打ち込み男子!$1:$1048576,3,FALSE))</f>
        <v>━</v>
      </c>
      <c r="E26" s="116" t="str">
        <f>IF(B26="━","━",VLOOKUP(B26,選手情報打ち込み男子!$1:$1048576,6,FALSE))</f>
        <v>━</v>
      </c>
      <c r="F26" s="117" t="str">
        <f>IF(データとりまとめシート!D12="","━",データとりまとめシート!D12)</f>
        <v>━</v>
      </c>
      <c r="G26" s="56" t="str">
        <f>IF(B26="━","━",VLOOKUP(B26,選手情報打ち込み男子!$1:$1048576,7,FALSE))</f>
        <v>━</v>
      </c>
      <c r="H26" s="136" t="s">
        <v>75</v>
      </c>
      <c r="I26" s="109" t="str">
        <f>IF(データとりまとめシート!B32="","━",データとりまとめシート!B32)</f>
        <v>━</v>
      </c>
      <c r="J26" s="203" t="str">
        <f>IF(I26="━","━",VLOOKUP(I26,選手情報打ち込み男子!$1:$1048576,2,FALSE))</f>
        <v>━</v>
      </c>
      <c r="K26" s="122" t="str">
        <f>IF(I26="━","━",VLOOKUP(I26,選手情報打ち込み男子!$1:$1048576,3,FALSE))</f>
        <v>━</v>
      </c>
      <c r="L26" s="116" t="str">
        <f>IF(I26="━","━",VLOOKUP(I26,選手情報打ち込み男子!$1:$1048576,6,FALSE))</f>
        <v>━</v>
      </c>
      <c r="M26" s="112" t="str">
        <f>IF(データとりまとめシート!D32="","━",データとりまとめシート!D32)</f>
        <v>━</v>
      </c>
      <c r="N26" s="61" t="str">
        <f>IF(I26="━","━",VLOOKUP(I26,選手情報打ち込み男子!$1:$1048576,7,FALSE))</f>
        <v>━</v>
      </c>
    </row>
    <row r="27" spans="1:15" ht="33.75" customHeight="1" x14ac:dyDescent="0.2">
      <c r="A27" s="49" t="s">
        <v>11</v>
      </c>
      <c r="B27" s="116" t="str">
        <f>IF(データとりまとめシート!B13="","━",データとりまとめシート!B13)</f>
        <v>━</v>
      </c>
      <c r="C27" s="121" t="str">
        <f>IF(B27="━","━",VLOOKUP(B27,選手情報打ち込み男子!$1:$1048576,2,FALSE))</f>
        <v>━</v>
      </c>
      <c r="D27" s="122" t="str">
        <f>IF(B27="━","━",VLOOKUP(B27,選手情報打ち込み男子!$1:$1048576,3,FALSE))</f>
        <v>━</v>
      </c>
      <c r="E27" s="116" t="str">
        <f>IF(B27="━","━",VLOOKUP(B27,選手情報打ち込み男子!$1:$1048576,6,FALSE))</f>
        <v>━</v>
      </c>
      <c r="F27" s="117" t="str">
        <f>IF(データとりまとめシート!D13="","━",データとりまとめシート!D13)</f>
        <v>━</v>
      </c>
      <c r="G27" s="56" t="str">
        <f>IF(B27="━","━",VLOOKUP(B27,選手情報打ち込み男子!$1:$1048576,7,FALSE))</f>
        <v>━</v>
      </c>
      <c r="H27" s="136" t="s">
        <v>75</v>
      </c>
      <c r="I27" s="109" t="str">
        <f>IF(データとりまとめシート!B33="","━",データとりまとめシート!B33)</f>
        <v>━</v>
      </c>
      <c r="J27" s="126" t="str">
        <f>IF(I27="━","━",VLOOKUP(I27,選手情報打ち込み男子!$1:$1048576,2,FALSE))</f>
        <v>━</v>
      </c>
      <c r="K27" s="122" t="str">
        <f>IF(I27="━","━",VLOOKUP(I27,選手情報打ち込み男子!$1:$1048576,3,FALSE))</f>
        <v>━</v>
      </c>
      <c r="L27" s="116" t="str">
        <f>IF(I27="━","━",VLOOKUP(I27,選手情報打ち込み男子!$1:$1048576,6,FALSE))</f>
        <v>━</v>
      </c>
      <c r="M27" s="112" t="str">
        <f>IF(データとりまとめシート!D33="","━",データとりまとめシート!D33)</f>
        <v>━</v>
      </c>
      <c r="N27" s="61" t="str">
        <f>IF(I27="━","━",VLOOKUP(I27,選手情報打ち込み男子!$1:$1048576,7,FALSE))</f>
        <v>━</v>
      </c>
      <c r="O27" s="6"/>
    </row>
    <row r="28" spans="1:15" ht="33.75" customHeight="1" x14ac:dyDescent="0.2">
      <c r="A28" s="49" t="s">
        <v>11</v>
      </c>
      <c r="B28" s="116" t="str">
        <f>IF(データとりまとめシート!B14="","━",データとりまとめシート!B14)</f>
        <v>━</v>
      </c>
      <c r="C28" s="121" t="str">
        <f>IF(B28="━","━",VLOOKUP(B28,選手情報打ち込み男子!$1:$1048576,2,FALSE))</f>
        <v>━</v>
      </c>
      <c r="D28" s="122" t="str">
        <f>IF(B28="━","━",VLOOKUP(B28,選手情報打ち込み男子!$1:$1048576,3,FALSE))</f>
        <v>━</v>
      </c>
      <c r="E28" s="116" t="str">
        <f>IF(B28="━","━",VLOOKUP(B28,選手情報打ち込み男子!$1:$1048576,6,FALSE))</f>
        <v>━</v>
      </c>
      <c r="F28" s="117" t="str">
        <f>IF(データとりまとめシート!D14="","━",データとりまとめシート!D14)</f>
        <v>━</v>
      </c>
      <c r="G28" s="56" t="str">
        <f>IF(B28="━","━",VLOOKUP(B28,選手情報打ち込み男子!$1:$1048576,7,FALSE))</f>
        <v>━</v>
      </c>
      <c r="H28" s="142" t="s">
        <v>75</v>
      </c>
      <c r="I28" s="109" t="str">
        <f>IF(データとりまとめシート!B34="","━",データとりまとめシート!B34)</f>
        <v>━</v>
      </c>
      <c r="J28" s="204" t="str">
        <f>IF(I28="━","━",VLOOKUP(I28,選手情報打ち込み男子!$1:$1048576,2,FALSE))</f>
        <v>━</v>
      </c>
      <c r="K28" s="205" t="str">
        <f>IF(I28="━","━",VLOOKUP(I28,選手情報打ち込み男子!$1:$1048576,3,FALSE))</f>
        <v>━</v>
      </c>
      <c r="L28" s="206" t="str">
        <f>IF(I28="━","━",VLOOKUP(I28,選手情報打ち込み男子!$1:$1048576,6,FALSE))</f>
        <v>━</v>
      </c>
      <c r="M28" s="112" t="str">
        <f>IF(データとりまとめシート!D34="","━",データとりまとめシート!D34)</f>
        <v>━</v>
      </c>
      <c r="N28" s="63" t="str">
        <f>IF(I28="━","━",VLOOKUP(I28,選手情報打ち込み男子!$1:$1048576,7,FALSE))</f>
        <v>━</v>
      </c>
      <c r="O28" s="6"/>
    </row>
    <row r="29" spans="1:15" ht="33.75" customHeight="1" x14ac:dyDescent="0.2">
      <c r="A29" s="49" t="s">
        <v>10</v>
      </c>
      <c r="B29" s="116" t="str">
        <f>IF(データとりまとめシート!B15="","━",データとりまとめシート!B15)</f>
        <v>━</v>
      </c>
      <c r="C29" s="114" t="str">
        <f>IF(B29="━","━",VLOOKUP(B29,選手情報打ち込み男子!$1:$1048576,2,FALSE))</f>
        <v>━</v>
      </c>
      <c r="D29" s="115" t="str">
        <f>IF(B29="━","━",VLOOKUP(B29,選手情報打ち込み男子!$1:$1048576,3,FALSE))</f>
        <v>━</v>
      </c>
      <c r="E29" s="116" t="str">
        <f>IF(B29="━","━",VLOOKUP(B29,選手情報打ち込み男子!$1:$1048576,6,FALSE))</f>
        <v>━</v>
      </c>
      <c r="F29" s="117" t="str">
        <f>IF(データとりまとめシート!D15="","━",データとりまとめシート!D15)</f>
        <v>━</v>
      </c>
      <c r="G29" s="56" t="str">
        <f>IF(B29="━","━",VLOOKUP(B29,選手情報打ち込み男子!$1:$1048576,7,FALSE))</f>
        <v>━</v>
      </c>
      <c r="H29" s="138" t="s">
        <v>76</v>
      </c>
      <c r="I29" s="109" t="str">
        <f>IF(データとりまとめシート!B35="","━",データとりまとめシート!B35)</f>
        <v>━</v>
      </c>
      <c r="J29" s="110" t="str">
        <f>IF(I29="━","━",VLOOKUP(I29,選手情報打ち込み男子!$1:$1048576,2,FALSE))</f>
        <v>━</v>
      </c>
      <c r="K29" s="111" t="str">
        <f>IF(I29="━","━",VLOOKUP(I29,選手情報打ち込み男子!$1:$1048576,3,FALSE))</f>
        <v>━</v>
      </c>
      <c r="L29" s="109" t="str">
        <f>IF(I29="━","━",VLOOKUP(I29,選手情報打ち込み男子!$1:$1048576,6,FALSE))</f>
        <v>━</v>
      </c>
      <c r="M29" s="112" t="str">
        <f>IF(データとりまとめシート!D35="","━",データとりまとめシート!D35)</f>
        <v>━</v>
      </c>
      <c r="N29" s="67" t="str">
        <f>IF(I29="━","━",VLOOKUP(I29,選手情報打ち込み男子!$1:$1048576,7,FALSE))</f>
        <v>━</v>
      </c>
    </row>
    <row r="30" spans="1:15" ht="33.75" customHeight="1" x14ac:dyDescent="0.2">
      <c r="A30" s="49" t="s">
        <v>10</v>
      </c>
      <c r="B30" s="116" t="str">
        <f>IF(データとりまとめシート!B16="","━",データとりまとめシート!B16)</f>
        <v>━</v>
      </c>
      <c r="C30" s="114" t="str">
        <f>IF(B30="━","━",VLOOKUP(B30,選手情報打ち込み男子!$1:$1048576,2,FALSE))</f>
        <v>━</v>
      </c>
      <c r="D30" s="115" t="str">
        <f>IF(B30="━","━",VLOOKUP(B30,選手情報打ち込み男子!$1:$1048576,3,FALSE))</f>
        <v>━</v>
      </c>
      <c r="E30" s="116" t="str">
        <f>IF(B30="━","━",VLOOKUP(B30,選手情報打ち込み男子!$1:$1048576,6,FALSE))</f>
        <v>━</v>
      </c>
      <c r="F30" s="117" t="str">
        <f>IF(データとりまとめシート!D16="","━",データとりまとめシート!D16)</f>
        <v>━</v>
      </c>
      <c r="G30" s="54" t="str">
        <f>IF(B30="━","━",VLOOKUP(B30,選手情報打ち込み男子!$1:$1048576,7,FALSE))</f>
        <v>━</v>
      </c>
      <c r="H30" s="139" t="s">
        <v>76</v>
      </c>
      <c r="I30" s="109" t="str">
        <f>IF(データとりまとめシート!B36="","━",データとりまとめシート!B36)</f>
        <v>━</v>
      </c>
      <c r="J30" s="118" t="str">
        <f>IF(I30="━","━",VLOOKUP(I30,選手情報打ち込み男子!$1:$1048576,2,FALSE))</f>
        <v>━</v>
      </c>
      <c r="K30" s="119" t="str">
        <f>IF(I30="━","━",VLOOKUP(I30,選手情報打ち込み男子!$1:$1048576,3,FALSE))</f>
        <v>━</v>
      </c>
      <c r="L30" s="120" t="str">
        <f>IF(I30="━","━",VLOOKUP(I30,選手情報打ち込み男子!$1:$1048576,6,FALSE))</f>
        <v>━</v>
      </c>
      <c r="M30" s="112" t="str">
        <f>IF(データとりまとめシート!D36="","━",データとりまとめシート!D36)</f>
        <v>━</v>
      </c>
      <c r="N30" s="61" t="str">
        <f>IF(I30="━","━",VLOOKUP(I30,選手情報打ち込み男子!$1:$1048576,7,FALSE))</f>
        <v>━</v>
      </c>
    </row>
    <row r="31" spans="1:15" ht="33.75" customHeight="1" x14ac:dyDescent="0.2">
      <c r="A31" s="49" t="s">
        <v>9</v>
      </c>
      <c r="B31" s="116" t="str">
        <f>IF(データとりまとめシート!B17="","━",データとりまとめシート!B17)</f>
        <v>━</v>
      </c>
      <c r="C31" s="124" t="str">
        <f>IF(B31="━","━",VLOOKUP(B31,選手情報打ち込み男子!$1:$1048576,2,FALSE))</f>
        <v>━</v>
      </c>
      <c r="D31" s="115" t="str">
        <f>IF(B31="━","━",VLOOKUP(B31,選手情報打ち込み男子!$1:$1048576,3,FALSE))</f>
        <v>━</v>
      </c>
      <c r="E31" s="116" t="str">
        <f>IF(B31="━","━",VLOOKUP(B31,選手情報打ち込み男子!$1:$1048576,6,FALSE))</f>
        <v>━</v>
      </c>
      <c r="F31" s="117" t="str">
        <f>IF(データとりまとめシート!D17="","━",データとりまとめシート!D17)</f>
        <v>━</v>
      </c>
      <c r="G31" s="54" t="str">
        <f>IF(B31="━","━",VLOOKUP(B31,選手情報打ち込み男子!$1:$1048576,7,FALSE))</f>
        <v>━</v>
      </c>
      <c r="H31" s="139" t="s">
        <v>76</v>
      </c>
      <c r="I31" s="109" t="str">
        <f>IF(データとりまとめシート!B37="","━",データとりまとめシート!B37)</f>
        <v>━</v>
      </c>
      <c r="J31" s="118" t="str">
        <f>IF(I31="━","━",VLOOKUP(I31,選手情報打ち込み男子!$1:$1048576,2,FALSE))</f>
        <v>━</v>
      </c>
      <c r="K31" s="119" t="str">
        <f>IF(I31="━","━",VLOOKUP(I31,選手情報打ち込み男子!$1:$1048576,3,FALSE))</f>
        <v>━</v>
      </c>
      <c r="L31" s="120" t="str">
        <f>IF(I31="━","━",VLOOKUP(I31,選手情報打ち込み男子!$1:$1048576,6,FALSE))</f>
        <v>━</v>
      </c>
      <c r="M31" s="112" t="str">
        <f>IF(データとりまとめシート!D37="","━",データとりまとめシート!D37)</f>
        <v>━</v>
      </c>
      <c r="N31" s="61" t="str">
        <f>IF(I31="━","━",VLOOKUP(I31,選手情報打ち込み男子!$1:$1048576,7,FALSE))</f>
        <v>━</v>
      </c>
      <c r="O31" s="6"/>
    </row>
    <row r="32" spans="1:15" ht="33.75" customHeight="1" x14ac:dyDescent="0.2">
      <c r="A32" s="49" t="s">
        <v>9</v>
      </c>
      <c r="B32" s="116" t="str">
        <f>IF(データとりまとめシート!B18="","━",データとりまとめシート!B18)</f>
        <v>━</v>
      </c>
      <c r="C32" s="121" t="str">
        <f>IF(B32="━","━",VLOOKUP(B32,選手情報打ち込み男子!$1:$1048576,2,FALSE))</f>
        <v>━</v>
      </c>
      <c r="D32" s="122" t="str">
        <f>IF(B32="━","━",VLOOKUP(B32,選手情報打ち込み男子!$1:$1048576,3,FALSE))</f>
        <v>━</v>
      </c>
      <c r="E32" s="116" t="str">
        <f>IF(B32="━","━",VLOOKUP(B32,選手情報打ち込み男子!$1:$1048576,6,FALSE))</f>
        <v>━</v>
      </c>
      <c r="F32" s="117" t="str">
        <f>IF(データとりまとめシート!D18="","━",データとりまとめシート!D18)</f>
        <v>━</v>
      </c>
      <c r="G32" s="54" t="str">
        <f>IF(B32="━","━",VLOOKUP(B32,選手情報打ち込み男子!$1:$1048576,7,FALSE))</f>
        <v>━</v>
      </c>
      <c r="H32" s="139" t="s">
        <v>76</v>
      </c>
      <c r="I32" s="109" t="str">
        <f>IF(データとりまとめシート!B38="","━",データとりまとめシート!B38)</f>
        <v>━</v>
      </c>
      <c r="J32" s="118" t="str">
        <f>IF(I32="━","━",VLOOKUP(I32,選手情報打ち込み男子!$1:$1048576,2,FALSE))</f>
        <v>━</v>
      </c>
      <c r="K32" s="119" t="str">
        <f>IF(I32="━","━",VLOOKUP(I32,選手情報打ち込み男子!$1:$1048576,3,FALSE))</f>
        <v>━</v>
      </c>
      <c r="L32" s="120" t="str">
        <f>IF(I32="━","━",VLOOKUP(I32,選手情報打ち込み男子!$1:$1048576,6,FALSE))</f>
        <v>━</v>
      </c>
      <c r="M32" s="112" t="str">
        <f>IF(データとりまとめシート!D38="","━",データとりまとめシート!D38)</f>
        <v>━</v>
      </c>
      <c r="N32" s="61" t="str">
        <f>IF(I32="━","━",VLOOKUP(I32,選手情報打ち込み男子!$1:$1048576,7,FALSE))</f>
        <v>━</v>
      </c>
    </row>
    <row r="33" spans="1:15" ht="33.75" customHeight="1" x14ac:dyDescent="0.2">
      <c r="A33" s="49" t="s">
        <v>8</v>
      </c>
      <c r="B33" s="116" t="str">
        <f>IF(データとりまとめシート!B19="","━",データとりまとめシート!B19)</f>
        <v>━</v>
      </c>
      <c r="C33" s="126" t="str">
        <f>IF(B33="━","━",VLOOKUP(B33,選手情報打ち込み男子!$1:$1048576,2,FALSE))</f>
        <v>━</v>
      </c>
      <c r="D33" s="111" t="str">
        <f>IF(B33="━","━",VLOOKUP(B33,選手情報打ち込み男子!$1:$1048576,3,FALSE))</f>
        <v>━</v>
      </c>
      <c r="E33" s="116" t="str">
        <f>IF(B33="━","━",VLOOKUP(B33,選手情報打ち込み男子!$1:$1048576,6,FALSE))</f>
        <v>━</v>
      </c>
      <c r="F33" s="117" t="str">
        <f>IF(データとりまとめシート!D19="","━",データとりまとめシート!D19)</f>
        <v>━</v>
      </c>
      <c r="G33" s="55" t="str">
        <f>IF(B33="━","━",VLOOKUP(B33,選手情報打ち込み男子!$1:$1048576,7,FALSE))</f>
        <v>━</v>
      </c>
      <c r="H33" s="139" t="s">
        <v>76</v>
      </c>
      <c r="I33" s="109" t="str">
        <f>IF(データとりまとめシート!B39="","━",データとりまとめシート!B39)</f>
        <v>━</v>
      </c>
      <c r="J33" s="118" t="str">
        <f>IF(I33="━","━",VLOOKUP(I33,選手情報打ち込み男子!$1:$1048576,2,FALSE))</f>
        <v>━</v>
      </c>
      <c r="K33" s="119" t="str">
        <f>IF(I33="━","━",VLOOKUP(I33,選手情報打ち込み男子!$1:$1048576,3,FALSE))</f>
        <v>━</v>
      </c>
      <c r="L33" s="120" t="str">
        <f>IF(I33="━","━",VLOOKUP(I33,選手情報打ち込み男子!$1:$1048576,6,FALSE))</f>
        <v>━</v>
      </c>
      <c r="M33" s="112" t="str">
        <f>IF(データとりまとめシート!D39="","━",データとりまとめシート!D39)</f>
        <v>━</v>
      </c>
      <c r="N33" s="61" t="str">
        <f>IF(I33="━","━",VLOOKUP(I33,選手情報打ち込み男子!$1:$1048576,7,FALSE))</f>
        <v>━</v>
      </c>
      <c r="O33" s="6"/>
    </row>
    <row r="34" spans="1:15" ht="33.75" customHeight="1" x14ac:dyDescent="0.2">
      <c r="A34" s="49" t="s">
        <v>8</v>
      </c>
      <c r="B34" s="116" t="str">
        <f>IF(データとりまとめシート!B20="","━",データとりまとめシート!B20)</f>
        <v>━</v>
      </c>
      <c r="C34" s="114" t="str">
        <f>IF(B34="━","━",VLOOKUP(B34,選手情報打ち込み男子!$1:$1048576,2,FALSE))</f>
        <v>━</v>
      </c>
      <c r="D34" s="115" t="str">
        <f>IF(B34="━","━",VLOOKUP(B34,選手情報打ち込み男子!$1:$1048576,3,FALSE))</f>
        <v>━</v>
      </c>
      <c r="E34" s="116" t="str">
        <f>IF(B34="━","━",VLOOKUP(B34,選手情報打ち込み男子!$1:$1048576,6,FALSE))</f>
        <v>━</v>
      </c>
      <c r="F34" s="117" t="str">
        <f>IF(データとりまとめシート!D20="","━",データとりまとめシート!D20)</f>
        <v>━</v>
      </c>
      <c r="G34" s="54" t="str">
        <f>IF(B34="━","━",VLOOKUP(B34,選手情報打ち込み男子!$1:$1048576,7,FALSE))</f>
        <v>━</v>
      </c>
      <c r="H34" s="139" t="s">
        <v>76</v>
      </c>
      <c r="I34" s="109" t="str">
        <f>IF(データとりまとめシート!B40="","━",データとりまとめシート!B40)</f>
        <v>━</v>
      </c>
      <c r="J34" s="118" t="str">
        <f>IF(I34="━","━",VLOOKUP(I34,選手情報打ち込み男子!$1:$1048576,2,FALSE))</f>
        <v>━</v>
      </c>
      <c r="K34" s="119" t="str">
        <f>IF(I34="━","━",VLOOKUP(I34,選手情報打ち込み男子!$1:$1048576,3,FALSE))</f>
        <v>━</v>
      </c>
      <c r="L34" s="120" t="str">
        <f>IF(I34="━","━",VLOOKUP(I34,選手情報打ち込み男子!$1:$1048576,6,FALSE))</f>
        <v>━</v>
      </c>
      <c r="M34" s="112" t="str">
        <f>IF(データとりまとめシート!D40="","━",データとりまとめシート!D40)</f>
        <v>━</v>
      </c>
      <c r="N34" s="61" t="str">
        <f>IF(I34="━","━",VLOOKUP(I34,選手情報打ち込み男子!$1:$1048576,7,FALSE))</f>
        <v>━</v>
      </c>
    </row>
    <row r="35" spans="1:15" ht="33.75" customHeight="1" x14ac:dyDescent="0.2">
      <c r="A35" s="49" t="s">
        <v>7</v>
      </c>
      <c r="B35" s="116" t="str">
        <f>IF(データとりまとめシート!B21="","━",データとりまとめシート!B21)</f>
        <v>━</v>
      </c>
      <c r="C35" s="121" t="str">
        <f>IF(B35="━","━",VLOOKUP(B35,選手情報打ち込み男子!$1:$1048576,2,FALSE))</f>
        <v>━</v>
      </c>
      <c r="D35" s="122" t="str">
        <f>IF(B35="━","━",VLOOKUP(B35,選手情報打ち込み男子!$1:$1048576,3,FALSE))</f>
        <v>━</v>
      </c>
      <c r="E35" s="116" t="str">
        <f>IF(B35="━","━",VLOOKUP(B35,選手情報打ち込み男子!$1:$1048576,6,FALSE))</f>
        <v>━</v>
      </c>
      <c r="F35" s="117" t="str">
        <f>IF(データとりまとめシート!D21="","━",データとりまとめシート!D21)</f>
        <v>━</v>
      </c>
      <c r="G35" s="55" t="str">
        <f>IF(B35="━","━",VLOOKUP(B35,選手情報打ち込み男子!$1:$1048576,7,FALSE))</f>
        <v>━</v>
      </c>
      <c r="H35" s="21" t="s">
        <v>15</v>
      </c>
      <c r="I35" s="109" t="str">
        <f>IF(データとりまとめシート!B41="","━",データとりまとめシート!B41)</f>
        <v>━</v>
      </c>
      <c r="J35" s="118" t="str">
        <f>IF(I35="━","━",VLOOKUP(I35,選手情報打ち込み男子!$1:$1048576,2,FALSE))</f>
        <v>━</v>
      </c>
      <c r="K35" s="119" t="str">
        <f>IF(I35="━","━",VLOOKUP(I35,選手情報打ち込み男子!$1:$1048576,3,FALSE))</f>
        <v>━</v>
      </c>
      <c r="L35" s="120" t="str">
        <f>IF(I35="━","━",VLOOKUP(I35,選手情報打ち込み男子!$1:$1048576,6,FALSE))</f>
        <v>━</v>
      </c>
      <c r="M35" s="112" t="str">
        <f>IF(データとりまとめシート!D41="","━",データとりまとめシート!D41)</f>
        <v>━</v>
      </c>
      <c r="N35" s="61" t="str">
        <f>IF(I35="━","━",VLOOKUP(I35,選手情報打ち込み男子!$1:$1048576,7,FALSE))</f>
        <v>━</v>
      </c>
      <c r="O35" s="6"/>
    </row>
    <row r="36" spans="1:15" ht="33.75" customHeight="1" x14ac:dyDescent="0.2">
      <c r="A36" s="49" t="s">
        <v>7</v>
      </c>
      <c r="B36" s="116" t="str">
        <f>IF(データとりまとめシート!B22="","━",データとりまとめシート!B22)</f>
        <v>━</v>
      </c>
      <c r="C36" s="121" t="str">
        <f>IF(B36="━","━",VLOOKUP(B36,選手情報打ち込み男子!$1:$1048576,2,FALSE))</f>
        <v>━</v>
      </c>
      <c r="D36" s="122" t="str">
        <f>IF(B36="━","━",VLOOKUP(B36,選手情報打ち込み男子!$1:$1048576,3,FALSE))</f>
        <v>━</v>
      </c>
      <c r="E36" s="116" t="str">
        <f>IF(B36="━","━",VLOOKUP(B36,選手情報打ち込み男子!$1:$1048576,6,FALSE))</f>
        <v>━</v>
      </c>
      <c r="F36" s="117" t="str">
        <f>IF(データとりまとめシート!D22="","━",データとりまとめシート!D22)</f>
        <v>━</v>
      </c>
      <c r="G36" s="54" t="str">
        <f>IF(B36="━","━",VLOOKUP(B36,選手情報打ち込み男子!$1:$1048576,7,FALSE))</f>
        <v>━</v>
      </c>
      <c r="H36" s="21" t="s">
        <v>15</v>
      </c>
      <c r="I36" s="109" t="str">
        <f>IF(データとりまとめシート!B42="","━",データとりまとめシート!B42)</f>
        <v>━</v>
      </c>
      <c r="J36" s="118" t="str">
        <f>IF(I36="━","━",VLOOKUP(I36,選手情報打ち込み男子!$1:$1048576,2,FALSE))</f>
        <v>━</v>
      </c>
      <c r="K36" s="119" t="str">
        <f>IF(I36="━","━",VLOOKUP(I36,選手情報打ち込み男子!$1:$1048576,3,FALSE))</f>
        <v>━</v>
      </c>
      <c r="L36" s="120" t="str">
        <f>IF(I36="━","━",VLOOKUP(I36,選手情報打ち込み男子!$1:$1048576,6,FALSE))</f>
        <v>━</v>
      </c>
      <c r="M36" s="112" t="str">
        <f>IF(データとりまとめシート!D42="","━",データとりまとめシート!D42)</f>
        <v>━</v>
      </c>
      <c r="N36" s="61" t="str">
        <f>IF(I36="━","━",VLOOKUP(I36,選手情報打ち込み男子!$1:$1048576,7,FALSE))</f>
        <v>━</v>
      </c>
      <c r="O36" s="6"/>
    </row>
    <row r="37" spans="1:15" ht="33.75" customHeight="1" x14ac:dyDescent="0.2">
      <c r="A37" s="113" t="s">
        <v>74</v>
      </c>
      <c r="B37" s="116" t="str">
        <f>IF(データとりまとめシート!B23="","━",データとりまとめシート!B23)</f>
        <v>━</v>
      </c>
      <c r="C37" s="121" t="str">
        <f>IF(B37="━","━",VLOOKUP(B37,選手情報打ち込み男子!$1:$1048576,2,FALSE))</f>
        <v>━</v>
      </c>
      <c r="D37" s="122" t="str">
        <f>IF(B37="━","━",VLOOKUP(B37,選手情報打ち込み男子!$1:$1048576,3,FALSE))</f>
        <v>━</v>
      </c>
      <c r="E37" s="116" t="str">
        <f>IF(B37="━","━",VLOOKUP(B37,選手情報打ち込み男子!$1:$1048576,6,FALSE))</f>
        <v>━</v>
      </c>
      <c r="F37" s="117" t="str">
        <f>IF(データとりまとめシート!D23="","━",データとりまとめシート!D23)</f>
        <v>━</v>
      </c>
      <c r="G37" s="56" t="str">
        <f>IF(B37="━","━",VLOOKUP(B37,選手情報打ち込み男子!$1:$1048576,7,FALSE))</f>
        <v>━</v>
      </c>
      <c r="H37" s="50" t="s">
        <v>16</v>
      </c>
      <c r="I37" s="109" t="str">
        <f>IF(データとりまとめシート!B43="","━",データとりまとめシート!B43)</f>
        <v>━</v>
      </c>
      <c r="J37" s="118" t="str">
        <f>IF(I37="━","━",VLOOKUP(I37,選手情報打ち込み男子!$1:$1048576,2,FALSE))</f>
        <v>━</v>
      </c>
      <c r="K37" s="119" t="str">
        <f>IF(I37="━","━",VLOOKUP(I37,選手情報打ち込み男子!$1:$1048576,3,FALSE))</f>
        <v>━</v>
      </c>
      <c r="L37" s="120" t="str">
        <f>IF(I37="━","━",VLOOKUP(I37,選手情報打ち込み男子!$1:$1048576,6,FALSE))</f>
        <v>━</v>
      </c>
      <c r="M37" s="112" t="str">
        <f>IF(データとりまとめシート!D43="","━",データとりまとめシート!D43)</f>
        <v>━</v>
      </c>
      <c r="N37" s="61" t="str">
        <f>IF(I37="━","━",VLOOKUP(I37,選手情報打ち込み男子!$1:$1048576,7,FALSE))</f>
        <v>━</v>
      </c>
      <c r="O37" s="6"/>
    </row>
    <row r="38" spans="1:15" ht="33.75" customHeight="1" x14ac:dyDescent="0.2">
      <c r="A38" s="113" t="s">
        <v>74</v>
      </c>
      <c r="B38" s="116" t="str">
        <f>IF(データとりまとめシート!B24="","━",データとりまとめシート!B24)</f>
        <v>━</v>
      </c>
      <c r="C38" s="121" t="str">
        <f>IF(B38="━","━",VLOOKUP(B38,選手情報打ち込み男子!$1:$1048576,2,FALSE))</f>
        <v>━</v>
      </c>
      <c r="D38" s="122" t="str">
        <f>IF(B38="━","━",VLOOKUP(B38,選手情報打ち込み男子!$1:$1048576,3,FALSE))</f>
        <v>━</v>
      </c>
      <c r="E38" s="116" t="str">
        <f>IF(B38="━","━",VLOOKUP(B38,選手情報打ち込み男子!$1:$1048576,6,FALSE))</f>
        <v>━</v>
      </c>
      <c r="F38" s="117" t="str">
        <f>IF(データとりまとめシート!D24="","━",データとりまとめシート!D24)</f>
        <v>━</v>
      </c>
      <c r="G38" s="56" t="str">
        <f>IF(B38="━","━",VLOOKUP(B38,選手情報打ち込み男子!$1:$1048576,7,FALSE))</f>
        <v>━</v>
      </c>
      <c r="H38" s="22" t="s">
        <v>16</v>
      </c>
      <c r="I38" s="109" t="str">
        <f>IF(データとりまとめシート!B44="","━",データとりまとめシート!B44)</f>
        <v>━</v>
      </c>
      <c r="J38" s="118" t="str">
        <f>IF(I38="━","━",VLOOKUP(I38,選手情報打ち込み男子!$1:$1048576,2,FALSE))</f>
        <v>━</v>
      </c>
      <c r="K38" s="119" t="str">
        <f>IF(I38="━","━",VLOOKUP(I38,選手情報打ち込み男子!$1:$1048576,3,FALSE))</f>
        <v>━</v>
      </c>
      <c r="L38" s="120" t="str">
        <f>IF(I38="━","━",VLOOKUP(I38,選手情報打ち込み男子!$1:$1048576,6,FALSE))</f>
        <v>━</v>
      </c>
      <c r="M38" s="112" t="str">
        <f>IF(データとりまとめシート!D44="","━",データとりまとめシート!D44)</f>
        <v>━</v>
      </c>
      <c r="N38" s="61" t="str">
        <f>IF(I38="━","━",VLOOKUP(I38,選手情報打ち込み男子!$1:$1048576,7,FALSE))</f>
        <v>━</v>
      </c>
      <c r="O38" s="6"/>
    </row>
    <row r="39" spans="1:15" ht="33.75" customHeight="1" x14ac:dyDescent="0.2">
      <c r="A39" s="49" t="s">
        <v>5</v>
      </c>
      <c r="B39" s="116" t="str">
        <f>IF(データとりまとめシート!B25="","━",データとりまとめシート!B25)</f>
        <v>━</v>
      </c>
      <c r="C39" s="121" t="str">
        <f>IF(B39="━","━",VLOOKUP(B39,選手情報打ち込み男子!$1:$1048576,2,FALSE))</f>
        <v>━</v>
      </c>
      <c r="D39" s="122" t="str">
        <f>IF(B39="━","━",VLOOKUP(B39,選手情報打ち込み男子!$1:$1048576,3,FALSE))</f>
        <v>━</v>
      </c>
      <c r="E39" s="116" t="str">
        <f>IF(B39="━","━",VLOOKUP(B39,選手情報打ち込み男子!$1:$1048576,6,FALSE))</f>
        <v>━</v>
      </c>
      <c r="F39" s="117" t="str">
        <f>IF(データとりまとめシート!D25="","━",データとりまとめシート!D25)</f>
        <v>━</v>
      </c>
      <c r="G39" s="56" t="str">
        <f>IF(B39="━","━",VLOOKUP(B39,選手情報打ち込み男子!$1:$1048576,7,FALSE))</f>
        <v>━</v>
      </c>
      <c r="H39" s="22" t="s">
        <v>17</v>
      </c>
      <c r="I39" s="109" t="str">
        <f>IF(データとりまとめシート!B45="","━",データとりまとめシート!B45)</f>
        <v>━</v>
      </c>
      <c r="J39" s="118" t="str">
        <f>IF(I39="━","━",VLOOKUP(I39,選手情報打ち込み男子!$1:$1048576,2,FALSE))</f>
        <v>━</v>
      </c>
      <c r="K39" s="119" t="str">
        <f>IF(I39="━","━",VLOOKUP(I39,選手情報打ち込み男子!$1:$1048576,3,FALSE))</f>
        <v>━</v>
      </c>
      <c r="L39" s="120" t="str">
        <f>IF(I39="━","━",VLOOKUP(I39,選手情報打ち込み男子!$1:$1048576,6,FALSE))</f>
        <v>━</v>
      </c>
      <c r="M39" s="112" t="str">
        <f>IF(データとりまとめシート!D45="","━",データとりまとめシート!D45)</f>
        <v>━</v>
      </c>
      <c r="N39" s="61" t="str">
        <f>IF(I39="━","━",VLOOKUP(I39,選手情報打ち込み男子!$1:$1048576,7,FALSE))</f>
        <v>━</v>
      </c>
      <c r="O39" s="6"/>
    </row>
    <row r="40" spans="1:15" ht="33.75" customHeight="1" x14ac:dyDescent="0.2">
      <c r="A40" s="49" t="s">
        <v>5</v>
      </c>
      <c r="B40" s="116" t="str">
        <f>IF(データとりまとめシート!B26="","━",データとりまとめシート!B26)</f>
        <v>━</v>
      </c>
      <c r="C40" s="121" t="str">
        <f>IF(B40="━","━",VLOOKUP(B40,選手情報打ち込み男子!$1:$1048576,2,FALSE))</f>
        <v>━</v>
      </c>
      <c r="D40" s="122" t="str">
        <f>IF(B40="━","━",VLOOKUP(B40,選手情報打ち込み男子!$1:$1048576,3,FALSE))</f>
        <v>━</v>
      </c>
      <c r="E40" s="116" t="str">
        <f>IF(B40="━","━",VLOOKUP(B40,選手情報打ち込み男子!$1:$1048576,6,FALSE))</f>
        <v>━</v>
      </c>
      <c r="F40" s="117" t="str">
        <f>IF(データとりまとめシート!D26="","━",データとりまとめシート!D26)</f>
        <v>━</v>
      </c>
      <c r="G40" s="56" t="str">
        <f>IF(B40="━","━",VLOOKUP(B40,選手情報打ち込み男子!$1:$1048576,7,FALSE))</f>
        <v>━</v>
      </c>
      <c r="H40" s="22" t="s">
        <v>17</v>
      </c>
      <c r="I40" s="109" t="str">
        <f>IF(データとりまとめシート!B46="","━",データとりまとめシート!B46)</f>
        <v>━</v>
      </c>
      <c r="J40" s="118" t="str">
        <f>IF(I40="━","━",VLOOKUP(I40,選手情報打ち込み男子!$1:$1048576,2,FALSE))</f>
        <v>━</v>
      </c>
      <c r="K40" s="119" t="str">
        <f>IF(I40="━","━",VLOOKUP(I40,選手情報打ち込み男子!$1:$1048576,3,FALSE))</f>
        <v>━</v>
      </c>
      <c r="L40" s="120" t="str">
        <f>IF(I40="━","━",VLOOKUP(I40,選手情報打ち込み男子!$1:$1048576,6,FALSE))</f>
        <v>━</v>
      </c>
      <c r="M40" s="112" t="str">
        <f>IF(データとりまとめシート!D46="","━",データとりまとめシート!D46)</f>
        <v>━</v>
      </c>
      <c r="N40" s="61" t="str">
        <f>IF(I40="━","━",VLOOKUP(I40,選手情報打ち込み男子!$1:$1048576,7,FALSE))</f>
        <v>━</v>
      </c>
      <c r="O40" s="6"/>
    </row>
    <row r="41" spans="1:15" ht="33.75" customHeight="1" x14ac:dyDescent="0.2">
      <c r="A41" s="49" t="s">
        <v>4</v>
      </c>
      <c r="B41" s="116" t="str">
        <f>IF(データとりまとめシート!B27="","━",データとりまとめシート!B27)</f>
        <v>━</v>
      </c>
      <c r="C41" s="121" t="str">
        <f>IF(B41="━","━",VLOOKUP(B41,選手情報打ち込み男子!$1:$1048576,2,FALSE))</f>
        <v>━</v>
      </c>
      <c r="D41" s="122" t="str">
        <f>IF(B41="━","━",VLOOKUP(B41,選手情報打ち込み男子!$1:$1048576,3,FALSE))</f>
        <v>━</v>
      </c>
      <c r="E41" s="116" t="str">
        <f>IF(B41="━","━",VLOOKUP(B41,選手情報打ち込み男子!$1:$1048576,6,FALSE))</f>
        <v>━</v>
      </c>
      <c r="F41" s="117" t="str">
        <f>IF(データとりまとめシート!D27="","━",データとりまとめシート!D27)</f>
        <v>━</v>
      </c>
      <c r="G41" s="56" t="str">
        <f>IF(B41="━","━",VLOOKUP(B41,選手情報打ち込み男子!$1:$1048576,7,FALSE))</f>
        <v>━</v>
      </c>
      <c r="H41" s="127" t="s">
        <v>72</v>
      </c>
      <c r="I41" s="109" t="str">
        <f>IF(データとりまとめシート!B47="","━",データとりまとめシート!B47)</f>
        <v>━</v>
      </c>
      <c r="J41" s="118" t="str">
        <f>IF(I41="━","━",VLOOKUP(I41,選手情報打ち込み男子!$1:$1048576,2,FALSE))</f>
        <v>━</v>
      </c>
      <c r="K41" s="119" t="str">
        <f>IF(I41="━","━",VLOOKUP(I41,選手情報打ち込み男子!$1:$1048576,3,FALSE))</f>
        <v>━</v>
      </c>
      <c r="L41" s="120" t="str">
        <f>IF(I41="━","━",VLOOKUP(I41,選手情報打ち込み男子!$1:$1048576,6,FALSE))</f>
        <v>━</v>
      </c>
      <c r="M41" s="112" t="str">
        <f>IF(データとりまとめシート!D47="","━",データとりまとめシート!D47)</f>
        <v>━</v>
      </c>
      <c r="N41" s="61" t="str">
        <f>IF(I41="━","━",VLOOKUP(I41,選手情報打ち込み男子!$1:$1048576,7,FALSE))</f>
        <v>━</v>
      </c>
      <c r="O41" s="6"/>
    </row>
    <row r="42" spans="1:15" ht="33.75" customHeight="1" x14ac:dyDescent="0.2">
      <c r="A42" s="49" t="s">
        <v>4</v>
      </c>
      <c r="B42" s="116" t="str">
        <f>IF(データとりまとめシート!B28="","━",データとりまとめシート!B28)</f>
        <v>━</v>
      </c>
      <c r="C42" s="121" t="str">
        <f>IF(B42="━","━",VLOOKUP(B42,選手情報打ち込み男子!$1:$1048576,2,FALSE))</f>
        <v>━</v>
      </c>
      <c r="D42" s="122" t="str">
        <f>IF(B42="━","━",VLOOKUP(B42,選手情報打ち込み男子!$1:$1048576,3,FALSE))</f>
        <v>━</v>
      </c>
      <c r="E42" s="116" t="str">
        <f>IF(B42="━","━",VLOOKUP(B42,選手情報打ち込み男子!$1:$1048576,6,FALSE))</f>
        <v>━</v>
      </c>
      <c r="F42" s="117" t="str">
        <f>IF(データとりまとめシート!D28="","━",データとりまとめシート!D28)</f>
        <v>━</v>
      </c>
      <c r="G42" s="56" t="str">
        <f>IF(B42="━","━",VLOOKUP(B42,選手情報打ち込み男子!$1:$1048576,7,FALSE))</f>
        <v>━</v>
      </c>
      <c r="H42" s="127" t="s">
        <v>72</v>
      </c>
      <c r="I42" s="109" t="str">
        <f>IF(データとりまとめシート!B48="","━",データとりまとめシート!B48)</f>
        <v>━</v>
      </c>
      <c r="J42" s="118" t="str">
        <f>IF(I42="━","━",VLOOKUP(I42,選手情報打ち込み男子!$1:$1048576,2,FALSE))</f>
        <v>━</v>
      </c>
      <c r="K42" s="119" t="str">
        <f>IF(I42="━","━",VLOOKUP(I42,選手情報打ち込み男子!$1:$1048576,3,FALSE))</f>
        <v>━</v>
      </c>
      <c r="L42" s="120" t="str">
        <f>IF(I42="━","━",VLOOKUP(I42,選手情報打ち込み男子!$1:$1048576,6,FALSE))</f>
        <v>━</v>
      </c>
      <c r="M42" s="112" t="str">
        <f>IF(データとりまとめシート!D48="","━",データとりまとめシート!D48)</f>
        <v>━</v>
      </c>
      <c r="N42" s="61" t="str">
        <f>IF(I42="━","━",VLOOKUP(I42,選手情報打ち込み男子!$1:$1048576,7,FALSE))</f>
        <v>━</v>
      </c>
    </row>
    <row r="43" spans="1:15" ht="33.75" customHeight="1" x14ac:dyDescent="0.2">
      <c r="A43" s="282"/>
      <c r="B43" s="283"/>
      <c r="C43" s="283"/>
      <c r="D43" s="283"/>
      <c r="E43" s="283"/>
      <c r="F43" s="283"/>
      <c r="G43" s="284"/>
      <c r="H43" s="22" t="s">
        <v>18</v>
      </c>
      <c r="I43" s="109" t="str">
        <f>IF(データとりまとめシート!B49="","━",データとりまとめシート!B49)</f>
        <v>━</v>
      </c>
      <c r="J43" s="118" t="str">
        <f>IF(I43="━","━",VLOOKUP(I43,選手情報打ち込み男子!$1:$1048576,2,FALSE))</f>
        <v>━</v>
      </c>
      <c r="K43" s="119" t="str">
        <f>IF(I43="━","━",VLOOKUP(I43,選手情報打ち込み男子!$1:$1048576,3,FALSE))</f>
        <v>━</v>
      </c>
      <c r="L43" s="120" t="str">
        <f>IF(I43="━","━",VLOOKUP(I43,選手情報打ち込み男子!$1:$1048576,6,FALSE))</f>
        <v>━</v>
      </c>
      <c r="M43" s="112" t="str">
        <f>IF(データとりまとめシート!D49="","━",データとりまとめシート!D49)</f>
        <v>━</v>
      </c>
      <c r="N43" s="61" t="str">
        <f>IF(I43="━","━",VLOOKUP(I43,選手情報打ち込み男子!$1:$1048576,7,FALSE))</f>
        <v>━</v>
      </c>
    </row>
    <row r="44" spans="1:15" ht="33.75" customHeight="1" thickBot="1" x14ac:dyDescent="0.25">
      <c r="A44" s="285"/>
      <c r="B44" s="286"/>
      <c r="C44" s="286"/>
      <c r="D44" s="286"/>
      <c r="E44" s="286"/>
      <c r="F44" s="286"/>
      <c r="G44" s="287"/>
      <c r="H44" s="64" t="s">
        <v>18</v>
      </c>
      <c r="I44" s="128" t="str">
        <f>IF(データとりまとめシート!B50="","━",データとりまとめシート!B50)</f>
        <v>━</v>
      </c>
      <c r="J44" s="133" t="str">
        <f>IF(I44="━","━",VLOOKUP(I44,選手情報打ち込み男子!$1:$1048576,2,FALSE))</f>
        <v>━</v>
      </c>
      <c r="K44" s="134" t="str">
        <f>IF(I44="━","━",VLOOKUP(I44,選手情報打ち込み男子!$1:$1048576,3,FALSE))</f>
        <v>━</v>
      </c>
      <c r="L44" s="135" t="str">
        <f>IF(I44="━","━",VLOOKUP(I44,選手情報打ち込み男子!$1:$1048576,6,FALSE))</f>
        <v>━</v>
      </c>
      <c r="M44" s="131" t="str">
        <f>IF(データとりまとめシート!D50="","━",データとりまとめシート!D50)</f>
        <v>━</v>
      </c>
      <c r="N44" s="62" t="str">
        <f>IF(I44="━","━",VLOOKUP(I44,選手情報打ち込み男子!$1:$1048576,7,FALSE))</f>
        <v>━</v>
      </c>
      <c r="O44" s="6"/>
    </row>
    <row r="45" spans="1:15" ht="22.5" customHeight="1" x14ac:dyDescent="0.2">
      <c r="A45" s="46"/>
      <c r="B45" s="47"/>
      <c r="C45" s="47"/>
      <c r="D45" s="47"/>
      <c r="E45" s="47"/>
      <c r="F45" s="48"/>
      <c r="G45" s="47"/>
      <c r="H45" s="45"/>
      <c r="I45" s="45"/>
      <c r="J45" s="45"/>
      <c r="K45" s="45"/>
      <c r="L45" s="45"/>
      <c r="M45" s="45"/>
      <c r="N45" s="152"/>
      <c r="O45" s="6"/>
    </row>
    <row r="46" spans="1:15" ht="18" customHeight="1" x14ac:dyDescent="0.2">
      <c r="A46" s="6"/>
      <c r="B46" s="6"/>
      <c r="C46" s="6"/>
      <c r="D46" s="6"/>
      <c r="E46" s="6"/>
      <c r="G46" s="149"/>
      <c r="M46" s="6"/>
      <c r="N46" s="149"/>
    </row>
    <row r="47" spans="1:15" ht="18" customHeight="1" x14ac:dyDescent="0.2">
      <c r="F47" s="6"/>
    </row>
    <row r="48" spans="1:15" ht="18" customHeight="1" x14ac:dyDescent="0.2"/>
    <row r="49" ht="18" customHeight="1" x14ac:dyDescent="0.2"/>
    <row r="50" ht="18" customHeight="1" x14ac:dyDescent="0.2"/>
  </sheetData>
  <sheetProtection password="CEFB" sheet="1" objects="1" scenarios="1"/>
  <protectedRanges>
    <protectedRange sqref="H4 J4:K4 C6:K7 B9:E10 E14:E17 I9:L10 I12:L13 I15:L20" name="範囲1"/>
  </protectedRanges>
  <mergeCells count="18">
    <mergeCell ref="A43:G44"/>
    <mergeCell ref="C15:D15"/>
    <mergeCell ref="C16:D16"/>
    <mergeCell ref="C17:D17"/>
    <mergeCell ref="I19:L20"/>
    <mergeCell ref="I15:L16"/>
    <mergeCell ref="A1:N1"/>
    <mergeCell ref="C6:K7"/>
    <mergeCell ref="L6:M7"/>
    <mergeCell ref="J4:K4"/>
    <mergeCell ref="C14:D14"/>
    <mergeCell ref="M9:M10"/>
    <mergeCell ref="I12:L13"/>
    <mergeCell ref="F9:F10"/>
    <mergeCell ref="B9:E10"/>
    <mergeCell ref="I9:L10"/>
    <mergeCell ref="B14:B17"/>
    <mergeCell ref="I17:L18"/>
  </mergeCells>
  <phoneticPr fontId="1"/>
  <pageMargins left="0.9055118110236221" right="0.70866141732283472" top="0.74803149606299213" bottom="0.74803149606299213" header="0.31496062992125984" footer="0.31496062992125984"/>
  <pageSetup paperSize="9" scale="67"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S42"/>
  <sheetViews>
    <sheetView zoomScaleNormal="100" zoomScalePageLayoutView="25" workbookViewId="0">
      <selection activeCell="M11" sqref="M11"/>
    </sheetView>
  </sheetViews>
  <sheetFormatPr defaultColWidth="10.6640625" defaultRowHeight="13.2" x14ac:dyDescent="0.2"/>
  <cols>
    <col min="1" max="1" width="10.6640625" style="75"/>
    <col min="2" max="5" width="7.6640625" style="75" customWidth="1"/>
    <col min="6" max="6" width="13.6640625" style="75" customWidth="1"/>
    <col min="7" max="7" width="9.109375" style="153" customWidth="1"/>
    <col min="8" max="8" width="11" style="75" customWidth="1"/>
    <col min="9" max="12" width="7.6640625" style="75" customWidth="1"/>
    <col min="13" max="13" width="13.6640625" style="75" customWidth="1"/>
    <col min="14" max="14" width="9.109375" style="153" customWidth="1"/>
    <col min="15" max="15" width="51.33203125" style="75" customWidth="1"/>
    <col min="16" max="16384" width="10.6640625" style="75"/>
  </cols>
  <sheetData>
    <row r="1" spans="1:19" ht="29.25" customHeight="1" x14ac:dyDescent="0.2">
      <c r="A1" s="314" t="s">
        <v>113</v>
      </c>
      <c r="B1" s="314"/>
      <c r="C1" s="314"/>
      <c r="D1" s="314"/>
      <c r="E1" s="314"/>
      <c r="F1" s="314"/>
      <c r="G1" s="314"/>
      <c r="H1" s="314"/>
      <c r="I1" s="314"/>
      <c r="J1" s="314"/>
      <c r="K1" s="314"/>
      <c r="L1" s="314"/>
      <c r="M1" s="314"/>
      <c r="N1" s="314"/>
    </row>
    <row r="2" spans="1:19" ht="18" customHeight="1" x14ac:dyDescent="0.2"/>
    <row r="3" spans="1:19" s="78" customFormat="1" ht="18" customHeight="1" thickBot="1" x14ac:dyDescent="0.25">
      <c r="A3" s="76" t="s">
        <v>23</v>
      </c>
      <c r="B3" s="77"/>
      <c r="C3" s="77"/>
      <c r="D3" s="77"/>
      <c r="E3" s="77"/>
      <c r="F3" s="77"/>
      <c r="G3" s="154"/>
      <c r="H3" s="77"/>
      <c r="I3" s="77"/>
      <c r="J3" s="77"/>
      <c r="K3" s="77"/>
      <c r="L3" s="77"/>
      <c r="N3" s="153"/>
    </row>
    <row r="4" spans="1:19" s="78" customFormat="1" ht="18" customHeight="1" thickBot="1" x14ac:dyDescent="0.25">
      <c r="C4" s="79"/>
      <c r="D4" s="79"/>
      <c r="E4" s="79" t="s">
        <v>26</v>
      </c>
      <c r="F4" s="80">
        <v>30</v>
      </c>
      <c r="G4" s="155" t="s">
        <v>27</v>
      </c>
      <c r="H4" s="225"/>
      <c r="I4" s="78" t="s">
        <v>29</v>
      </c>
      <c r="J4" s="317"/>
      <c r="K4" s="318"/>
      <c r="L4" s="78" t="s">
        <v>28</v>
      </c>
      <c r="N4" s="153"/>
    </row>
    <row r="5" spans="1:19" s="78" customFormat="1" ht="18" customHeight="1" thickBot="1" x14ac:dyDescent="0.25">
      <c r="A5" s="80" t="s">
        <v>25</v>
      </c>
      <c r="B5" s="81" t="s">
        <v>24</v>
      </c>
      <c r="G5" s="153"/>
      <c r="N5" s="153"/>
    </row>
    <row r="6" spans="1:19" ht="18" customHeight="1" x14ac:dyDescent="0.2">
      <c r="B6" s="82"/>
      <c r="C6" s="297"/>
      <c r="D6" s="298"/>
      <c r="E6" s="298"/>
      <c r="F6" s="298"/>
      <c r="G6" s="298"/>
      <c r="H6" s="298"/>
      <c r="I6" s="298"/>
      <c r="J6" s="298"/>
      <c r="K6" s="299"/>
      <c r="L6" s="315" t="s">
        <v>30</v>
      </c>
      <c r="M6" s="316"/>
    </row>
    <row r="7" spans="1:19" ht="18" customHeight="1" thickBot="1" x14ac:dyDescent="0.25">
      <c r="A7" s="76" t="s">
        <v>31</v>
      </c>
      <c r="B7" s="83"/>
      <c r="C7" s="300"/>
      <c r="D7" s="301"/>
      <c r="E7" s="301"/>
      <c r="F7" s="301"/>
      <c r="G7" s="301"/>
      <c r="H7" s="301"/>
      <c r="I7" s="301"/>
      <c r="J7" s="301"/>
      <c r="K7" s="302"/>
      <c r="L7" s="315"/>
      <c r="M7" s="316"/>
    </row>
    <row r="8" spans="1:19" ht="18" customHeight="1" thickBot="1" x14ac:dyDescent="0.25">
      <c r="B8" s="84"/>
    </row>
    <row r="9" spans="1:19" ht="18" customHeight="1" x14ac:dyDescent="0.2">
      <c r="A9" s="76" t="s">
        <v>32</v>
      </c>
      <c r="B9" s="297"/>
      <c r="C9" s="298"/>
      <c r="D9" s="298"/>
      <c r="E9" s="299"/>
      <c r="F9" s="320" t="s">
        <v>35</v>
      </c>
      <c r="G9" s="156"/>
      <c r="H9" s="85" t="s">
        <v>36</v>
      </c>
      <c r="I9" s="297"/>
      <c r="J9" s="298"/>
      <c r="K9" s="298"/>
      <c r="L9" s="299"/>
      <c r="M9" s="320" t="s">
        <v>34</v>
      </c>
      <c r="N9" s="156"/>
    </row>
    <row r="10" spans="1:19" ht="18" customHeight="1" thickBot="1" x14ac:dyDescent="0.25">
      <c r="A10" s="81" t="s">
        <v>33</v>
      </c>
      <c r="B10" s="300"/>
      <c r="C10" s="301"/>
      <c r="D10" s="301"/>
      <c r="E10" s="302"/>
      <c r="F10" s="321"/>
      <c r="G10" s="156"/>
      <c r="H10" s="85" t="s">
        <v>33</v>
      </c>
      <c r="I10" s="300"/>
      <c r="J10" s="301"/>
      <c r="K10" s="301"/>
      <c r="L10" s="302"/>
      <c r="M10" s="321"/>
      <c r="N10" s="156"/>
    </row>
    <row r="11" spans="1:19" ht="18" customHeight="1" thickBot="1" x14ac:dyDescent="0.25">
      <c r="A11" s="140"/>
      <c r="B11" s="88"/>
      <c r="C11" s="88"/>
      <c r="D11" s="88"/>
      <c r="E11" s="88"/>
      <c r="F11" s="87"/>
      <c r="G11" s="156"/>
      <c r="H11" s="87"/>
      <c r="I11" s="89"/>
      <c r="J11" s="89"/>
      <c r="K11" s="89"/>
      <c r="L11" s="89"/>
      <c r="M11" s="87"/>
      <c r="N11" s="156"/>
    </row>
    <row r="12" spans="1:19" ht="18" customHeight="1" x14ac:dyDescent="0.2">
      <c r="A12" s="84"/>
      <c r="H12" s="75" t="s">
        <v>36</v>
      </c>
      <c r="I12" s="297"/>
      <c r="J12" s="298"/>
      <c r="K12" s="298"/>
      <c r="L12" s="299"/>
      <c r="M12" s="90"/>
      <c r="N12" s="158"/>
      <c r="O12" s="91" t="s">
        <v>38</v>
      </c>
      <c r="P12" s="92"/>
      <c r="Q12" s="92"/>
      <c r="R12" s="92"/>
      <c r="S12" s="92"/>
    </row>
    <row r="13" spans="1:19" ht="18" customHeight="1" thickBot="1" x14ac:dyDescent="0.25">
      <c r="A13" s="84"/>
      <c r="C13" s="161"/>
      <c r="D13" s="161"/>
      <c r="E13" s="85" t="s">
        <v>45</v>
      </c>
      <c r="F13" s="86" t="s">
        <v>46</v>
      </c>
      <c r="H13" s="85" t="s">
        <v>37</v>
      </c>
      <c r="I13" s="300"/>
      <c r="J13" s="301"/>
      <c r="K13" s="301"/>
      <c r="L13" s="302"/>
      <c r="M13" s="90"/>
      <c r="N13" s="158"/>
      <c r="O13" s="91" t="s">
        <v>39</v>
      </c>
    </row>
    <row r="14" spans="1:19" ht="18" customHeight="1" thickBot="1" x14ac:dyDescent="0.25">
      <c r="A14" s="93"/>
      <c r="B14" s="309" t="s">
        <v>44</v>
      </c>
      <c r="C14" s="319" t="s">
        <v>47</v>
      </c>
      <c r="D14" s="312"/>
      <c r="E14" s="162">
        <f>'市総体　参加申込書男子'!E14</f>
        <v>0</v>
      </c>
      <c r="F14" s="207"/>
      <c r="G14" s="157"/>
      <c r="H14" s="94"/>
      <c r="I14" s="95"/>
      <c r="J14" s="95"/>
      <c r="K14" s="95"/>
      <c r="L14" s="95"/>
      <c r="M14" s="96"/>
      <c r="N14" s="159"/>
      <c r="O14" s="97"/>
    </row>
    <row r="15" spans="1:19" ht="18" customHeight="1" thickBot="1" x14ac:dyDescent="0.25">
      <c r="A15" s="93"/>
      <c r="B15" s="310"/>
      <c r="C15" s="288" t="s">
        <v>48</v>
      </c>
      <c r="D15" s="312"/>
      <c r="E15" s="162">
        <f>'市総体　参加申込書男子'!E15</f>
        <v>0</v>
      </c>
      <c r="F15" s="207"/>
      <c r="G15" s="156"/>
      <c r="H15" s="98" t="s">
        <v>40</v>
      </c>
      <c r="I15" s="297"/>
      <c r="J15" s="298"/>
      <c r="K15" s="298"/>
      <c r="L15" s="299"/>
      <c r="O15" s="97"/>
    </row>
    <row r="16" spans="1:19" ht="18" customHeight="1" thickBot="1" x14ac:dyDescent="0.25">
      <c r="A16" s="93"/>
      <c r="B16" s="310"/>
      <c r="C16" s="290" t="s">
        <v>65</v>
      </c>
      <c r="D16" s="313"/>
      <c r="E16" s="162">
        <f>'市総体　参加申込書男子'!E16</f>
        <v>0</v>
      </c>
      <c r="F16" s="207"/>
      <c r="G16" s="156"/>
      <c r="H16" s="91" t="s">
        <v>41</v>
      </c>
      <c r="I16" s="300"/>
      <c r="J16" s="301"/>
      <c r="K16" s="301"/>
      <c r="L16" s="302"/>
    </row>
    <row r="17" spans="1:15" ht="18" customHeight="1" thickBot="1" x14ac:dyDescent="0.25">
      <c r="A17" s="93"/>
      <c r="B17" s="311"/>
      <c r="C17" s="288" t="s">
        <v>66</v>
      </c>
      <c r="D17" s="312"/>
      <c r="E17" s="162">
        <f>'市総体　参加申込書男子'!E17</f>
        <v>0</v>
      </c>
      <c r="F17" s="207"/>
      <c r="G17" s="156"/>
      <c r="H17" s="85" t="s">
        <v>40</v>
      </c>
      <c r="I17" s="297"/>
      <c r="J17" s="298"/>
      <c r="K17" s="298"/>
      <c r="L17" s="299"/>
    </row>
    <row r="18" spans="1:15" ht="18" customHeight="1" thickBot="1" x14ac:dyDescent="0.25">
      <c r="A18" s="84"/>
      <c r="B18" s="169"/>
      <c r="C18" s="167"/>
      <c r="D18" s="167"/>
      <c r="E18" s="168"/>
      <c r="F18" s="168"/>
      <c r="G18" s="156"/>
      <c r="H18" s="87" t="s">
        <v>42</v>
      </c>
      <c r="I18" s="300"/>
      <c r="J18" s="301"/>
      <c r="K18" s="301"/>
      <c r="L18" s="302"/>
    </row>
    <row r="19" spans="1:15" ht="18" customHeight="1" x14ac:dyDescent="0.2">
      <c r="A19" s="84"/>
      <c r="B19" s="170"/>
      <c r="C19" s="168"/>
      <c r="D19" s="168"/>
      <c r="E19" s="168"/>
      <c r="F19" s="168"/>
      <c r="H19" s="85" t="s">
        <v>40</v>
      </c>
      <c r="I19" s="303"/>
      <c r="J19" s="304"/>
      <c r="K19" s="304"/>
      <c r="L19" s="305"/>
    </row>
    <row r="20" spans="1:15" ht="18" customHeight="1" thickBot="1" x14ac:dyDescent="0.25">
      <c r="A20" s="84"/>
      <c r="B20" s="99"/>
      <c r="C20" s="99"/>
      <c r="D20" s="99"/>
      <c r="E20" s="99"/>
      <c r="F20" s="100"/>
      <c r="H20" s="87" t="s">
        <v>43</v>
      </c>
      <c r="I20" s="306"/>
      <c r="J20" s="307"/>
      <c r="K20" s="307"/>
      <c r="L20" s="308"/>
    </row>
    <row r="21" spans="1:15" ht="18" customHeight="1" thickBot="1" x14ac:dyDescent="0.25">
      <c r="A21" s="84"/>
      <c r="B21" s="84"/>
      <c r="C21" s="84"/>
      <c r="D21" s="84"/>
      <c r="E21" s="84"/>
    </row>
    <row r="22" spans="1:15" s="153" customFormat="1" ht="33.75" customHeight="1" thickBot="1" x14ac:dyDescent="0.25">
      <c r="A22" s="101" t="s">
        <v>52</v>
      </c>
      <c r="B22" s="102" t="s">
        <v>1</v>
      </c>
      <c r="C22" s="102" t="s">
        <v>63</v>
      </c>
      <c r="D22" s="103" t="s">
        <v>64</v>
      </c>
      <c r="E22" s="104" t="s">
        <v>51</v>
      </c>
      <c r="F22" s="107" t="s">
        <v>3</v>
      </c>
      <c r="G22" s="102" t="s">
        <v>68</v>
      </c>
      <c r="H22" s="105" t="s">
        <v>52</v>
      </c>
      <c r="I22" s="102" t="s">
        <v>1</v>
      </c>
      <c r="J22" s="106" t="s">
        <v>63</v>
      </c>
      <c r="K22" s="107" t="s">
        <v>64</v>
      </c>
      <c r="L22" s="104" t="s">
        <v>51</v>
      </c>
      <c r="M22" s="107" t="s">
        <v>3</v>
      </c>
      <c r="N22" s="144" t="s">
        <v>68</v>
      </c>
    </row>
    <row r="23" spans="1:15" ht="33.75" customHeight="1" thickTop="1" x14ac:dyDescent="0.2">
      <c r="A23" s="108" t="s">
        <v>13</v>
      </c>
      <c r="B23" s="109" t="str">
        <f>IF(データとりまとめシート!L9="","━",データとりまとめシート!L9)</f>
        <v>━</v>
      </c>
      <c r="C23" s="110" t="str">
        <f>IF(B23="━","━",VLOOKUP(B23,選手情報打ち込み女子!$1:$1048576,2,FALSE))</f>
        <v>━</v>
      </c>
      <c r="D23" s="111" t="str">
        <f>IF(B23="━","━",VLOOKUP(B23,選手情報打ち込み女子!$1:$1048576,3,FALSE))</f>
        <v>━</v>
      </c>
      <c r="E23" s="109" t="str">
        <f>IF(B23="━","━",VLOOKUP(B23,選手情報打ち込み女子!$1:$1048576,6,FALSE))</f>
        <v>━</v>
      </c>
      <c r="F23" s="112" t="str">
        <f>IF(データとりまとめシート!N9="","━",データとりまとめシート!N9)</f>
        <v>━</v>
      </c>
      <c r="G23" s="74" t="str">
        <f>IF(B23="━","━",VLOOKUP(B23,選手情報打ち込み女子!$1:$1048576,7,FALSE))</f>
        <v>━</v>
      </c>
      <c r="H23" s="138" t="s">
        <v>76</v>
      </c>
      <c r="I23" s="109" t="str">
        <f>IF(データとりまとめシート!L29="","━",データとりまとめシート!L29)</f>
        <v>━</v>
      </c>
      <c r="J23" s="110" t="str">
        <f>IF(I23="━","━",VLOOKUP(I23,選手情報打ち込み女子!$1:$1048576,2,FALSE))</f>
        <v>━</v>
      </c>
      <c r="K23" s="111" t="str">
        <f>IF(I23="━","━",VLOOKUP(I23,選手情報打ち込み女子!$1:$1048576,3,FALSE))</f>
        <v>━</v>
      </c>
      <c r="L23" s="109" t="str">
        <f>IF(I23="━","━",VLOOKUP(I23,選手情報打ち込み女子!$1:$1048576,6,FALSE))</f>
        <v>━</v>
      </c>
      <c r="M23" s="112" t="str">
        <f>IF(データとりまとめシート!N29="","━",データとりまとめシート!N29)</f>
        <v>━</v>
      </c>
      <c r="N23" s="67" t="str">
        <f>IF(I23="━","━",VLOOKUP(I23,選手情報打ち込み女子!$1:$1048576,7,FALSE))</f>
        <v>━</v>
      </c>
      <c r="O23" s="84"/>
    </row>
    <row r="24" spans="1:15" ht="33.75" customHeight="1" x14ac:dyDescent="0.2">
      <c r="A24" s="113" t="s">
        <v>13</v>
      </c>
      <c r="B24" s="114" t="str">
        <f>IF(データとりまとめシート!L10="","━",データとりまとめシート!L10)</f>
        <v>━</v>
      </c>
      <c r="C24" s="114" t="str">
        <f>IF(B24="━","━",VLOOKUP(B24,選手情報打ち込み女子!$1:$1048576,2,FALSE))</f>
        <v>━</v>
      </c>
      <c r="D24" s="115" t="str">
        <f>IF(B24="━","━",VLOOKUP(B24,選手情報打ち込み女子!$1:$1048576,3,FALSE))</f>
        <v>━</v>
      </c>
      <c r="E24" s="116" t="str">
        <f>IF(B24="━","━",VLOOKUP(B24,選手情報打ち込み女子!$1:$1048576,6,FALSE))</f>
        <v>━</v>
      </c>
      <c r="F24" s="117" t="str">
        <f>IF(データとりまとめシート!N10="","━",データとりまとめシート!N10)</f>
        <v>━</v>
      </c>
      <c r="G24" s="54" t="str">
        <f>IF(B24="━","━",VLOOKUP(B24,選手情報打ち込み女子!$1:$1048576,7,FALSE))</f>
        <v>━</v>
      </c>
      <c r="H24" s="139" t="s">
        <v>76</v>
      </c>
      <c r="I24" s="116" t="str">
        <f>IF(データとりまとめシート!L30="","━",データとりまとめシート!L30)</f>
        <v>━</v>
      </c>
      <c r="J24" s="118" t="str">
        <f>IF(I24="━","━",VLOOKUP(I24,選手情報打ち込み女子!$1:$1048576,2,FALSE))</f>
        <v>━</v>
      </c>
      <c r="K24" s="119" t="str">
        <f>IF(I24="━","━",VLOOKUP(I24,選手情報打ち込み女子!$1:$1048576,3,FALSE))</f>
        <v>━</v>
      </c>
      <c r="L24" s="120" t="str">
        <f>IF(I24="━","━",VLOOKUP(I24,選手情報打ち込み女子!$1:$1048576,6,FALSE))</f>
        <v>━</v>
      </c>
      <c r="M24" s="117" t="str">
        <f>IF(データとりまとめシート!N30="","━",データとりまとめシート!N30)</f>
        <v>━</v>
      </c>
      <c r="N24" s="61" t="str">
        <f>IF(I24="━","━",VLOOKUP(I24,選手情報打ち込み女子!$1:$1048576,7,FALSE))</f>
        <v>━</v>
      </c>
    </row>
    <row r="25" spans="1:15" ht="33.75" customHeight="1" x14ac:dyDescent="0.2">
      <c r="A25" s="113" t="s">
        <v>12</v>
      </c>
      <c r="B25" s="116" t="str">
        <f>IF(データとりまとめシート!L11="","━",データとりまとめシート!L11)</f>
        <v>━</v>
      </c>
      <c r="C25" s="121" t="str">
        <f>IF(B25="━","━",VLOOKUP(B25,選手情報打ち込み女子!$1:$1048576,2,FALSE))</f>
        <v>━</v>
      </c>
      <c r="D25" s="122" t="str">
        <f>IF(B25="━","━",VLOOKUP(B25,選手情報打ち込み女子!$1:$1048576,3,FALSE))</f>
        <v>━</v>
      </c>
      <c r="E25" s="116" t="str">
        <f>IF(B25="━","━",VLOOKUP(B25,選手情報打ち込み女子!$1:$1048576,6,FALSE))</f>
        <v>━</v>
      </c>
      <c r="F25" s="117" t="str">
        <f>IF(データとりまとめシート!N11="","━",データとりまとめシート!N11)</f>
        <v>━</v>
      </c>
      <c r="G25" s="54" t="str">
        <f>IF(B25="━","━",VLOOKUP(B25,選手情報打ち込み女子!$1:$1048576,7,FALSE))</f>
        <v>━</v>
      </c>
      <c r="H25" s="139" t="s">
        <v>76</v>
      </c>
      <c r="I25" s="116" t="str">
        <f>IF(データとりまとめシート!L31="","━",データとりまとめシート!L31)</f>
        <v>━</v>
      </c>
      <c r="J25" s="118" t="str">
        <f>IF(I25="━","━",VLOOKUP(I25,選手情報打ち込み女子!$1:$1048576,2,FALSE))</f>
        <v>━</v>
      </c>
      <c r="K25" s="119" t="str">
        <f>IF(I25="━","━",VLOOKUP(I25,選手情報打ち込み女子!$1:$1048576,3,FALSE))</f>
        <v>━</v>
      </c>
      <c r="L25" s="120" t="str">
        <f>IF(I25="━","━",VLOOKUP(I25,選手情報打ち込み女子!$1:$1048576,6,FALSE))</f>
        <v>━</v>
      </c>
      <c r="M25" s="117" t="str">
        <f>IF(データとりまとめシート!N31="","━",データとりまとめシート!N31)</f>
        <v>━</v>
      </c>
      <c r="N25" s="61" t="str">
        <f>IF(I25="━","━",VLOOKUP(I25,選手情報打ち込み女子!$1:$1048576,7,FALSE))</f>
        <v>━</v>
      </c>
      <c r="O25" s="84"/>
    </row>
    <row r="26" spans="1:15" ht="33.75" customHeight="1" x14ac:dyDescent="0.2">
      <c r="A26" s="113" t="s">
        <v>12</v>
      </c>
      <c r="B26" s="116" t="str">
        <f>IF(データとりまとめシート!L12="","━",データとりまとめシート!L12)</f>
        <v>━</v>
      </c>
      <c r="C26" s="121" t="str">
        <f>IF(B26="━","━",VLOOKUP(B26,選手情報打ち込み女子!$1:$1048576,2,FALSE))</f>
        <v>━</v>
      </c>
      <c r="D26" s="122" t="str">
        <f>IF(B26="━","━",VLOOKUP(B26,選手情報打ち込み女子!$1:$1048576,3,FALSE))</f>
        <v>━</v>
      </c>
      <c r="E26" s="116" t="str">
        <f>IF(B26="━","━",VLOOKUP(B26,選手情報打ち込み女子!$1:$1048576,6,FALSE))</f>
        <v>━</v>
      </c>
      <c r="F26" s="117" t="str">
        <f>IF(データとりまとめシート!N12="","━",データとりまとめシート!N12)</f>
        <v>━</v>
      </c>
      <c r="G26" s="54" t="str">
        <f>IF(B26="━","━",VLOOKUP(B26,選手情報打ち込み女子!$1:$1048576,7,FALSE))</f>
        <v>━</v>
      </c>
      <c r="H26" s="139" t="s">
        <v>76</v>
      </c>
      <c r="I26" s="116" t="str">
        <f>IF(データとりまとめシート!L32="","━",データとりまとめシート!L32)</f>
        <v>━</v>
      </c>
      <c r="J26" s="118" t="str">
        <f>IF(I26="━","━",VLOOKUP(I26,選手情報打ち込み女子!$1:$1048576,2,FALSE))</f>
        <v>━</v>
      </c>
      <c r="K26" s="119" t="str">
        <f>IF(I26="━","━",VLOOKUP(I26,選手情報打ち込み女子!$1:$1048576,3,FALSE))</f>
        <v>━</v>
      </c>
      <c r="L26" s="120" t="str">
        <f>IF(I26="━","━",VLOOKUP(I26,選手情報打ち込み女子!$1:$1048576,6,FALSE))</f>
        <v>━</v>
      </c>
      <c r="M26" s="117" t="str">
        <f>IF(データとりまとめシート!N32="","━",データとりまとめシート!N32)</f>
        <v>━</v>
      </c>
      <c r="N26" s="61" t="str">
        <f>IF(I26="━","━",VLOOKUP(I26,選手情報打ち込み女子!$1:$1048576,7,FALSE))</f>
        <v>━</v>
      </c>
    </row>
    <row r="27" spans="1:15" ht="33.75" customHeight="1" x14ac:dyDescent="0.2">
      <c r="A27" s="113" t="s">
        <v>11</v>
      </c>
      <c r="B27" s="116" t="str">
        <f>IF(データとりまとめシート!L13="","━",データとりまとめシート!L13)</f>
        <v>━</v>
      </c>
      <c r="C27" s="121" t="str">
        <f>IF(B27="━","━",VLOOKUP(B27,選手情報打ち込み女子!$1:$1048576,2,FALSE))</f>
        <v>━</v>
      </c>
      <c r="D27" s="122" t="str">
        <f>IF(B27="━","━",VLOOKUP(B27,選手情報打ち込み女子!$1:$1048576,3,FALSE))</f>
        <v>━</v>
      </c>
      <c r="E27" s="116" t="str">
        <f>IF(B27="━","━",VLOOKUP(B27,選手情報打ち込み女子!$1:$1048576,6,FALSE))</f>
        <v>━</v>
      </c>
      <c r="F27" s="117" t="str">
        <f>IF(データとりまとめシート!N13="","━",データとりまとめシート!N13)</f>
        <v>━</v>
      </c>
      <c r="G27" s="54" t="str">
        <f>IF(B27="━","━",VLOOKUP(B27,選手情報打ち込み女子!$1:$1048576,7,FALSE))</f>
        <v>━</v>
      </c>
      <c r="H27" s="139" t="s">
        <v>76</v>
      </c>
      <c r="I27" s="116" t="str">
        <f>IF(データとりまとめシート!L33="","━",データとりまとめシート!L33)</f>
        <v>━</v>
      </c>
      <c r="J27" s="118" t="str">
        <f>IF(I27="━","━",VLOOKUP(I27,選手情報打ち込み女子!$1:$1048576,2,FALSE))</f>
        <v>━</v>
      </c>
      <c r="K27" s="119" t="str">
        <f>IF(I27="━","━",VLOOKUP(I27,選手情報打ち込み女子!$1:$1048576,3,FALSE))</f>
        <v>━</v>
      </c>
      <c r="L27" s="120" t="str">
        <f>IF(I27="━","━",VLOOKUP(I27,選手情報打ち込み女子!$1:$1048576,6,FALSE))</f>
        <v>━</v>
      </c>
      <c r="M27" s="117" t="str">
        <f>IF(データとりまとめシート!N33="","━",データとりまとめシート!N33)</f>
        <v>━</v>
      </c>
      <c r="N27" s="61" t="str">
        <f>IF(I27="━","━",VLOOKUP(I27,選手情報打ち込み女子!$1:$1048576,7,FALSE))</f>
        <v>━</v>
      </c>
      <c r="O27" s="84"/>
    </row>
    <row r="28" spans="1:15" ht="33.75" customHeight="1" x14ac:dyDescent="0.2">
      <c r="A28" s="113" t="s">
        <v>11</v>
      </c>
      <c r="B28" s="116" t="str">
        <f>IF(データとりまとめシート!L14="","━",データとりまとめシート!L14)</f>
        <v>━</v>
      </c>
      <c r="C28" s="121" t="str">
        <f>IF(B28="━","━",VLOOKUP(B28,選手情報打ち込み女子!$1:$1048576,2,FALSE))</f>
        <v>━</v>
      </c>
      <c r="D28" s="122" t="str">
        <f>IF(B28="━","━",VLOOKUP(B28,選手情報打ち込み女子!$1:$1048576,3,FALSE))</f>
        <v>━</v>
      </c>
      <c r="E28" s="116" t="str">
        <f>IF(B28="━","━",VLOOKUP(B28,選手情報打ち込み女子!$1:$1048576,6,FALSE))</f>
        <v>━</v>
      </c>
      <c r="F28" s="117" t="str">
        <f>IF(データとりまとめシート!N14="","━",データとりまとめシート!N14)</f>
        <v>━</v>
      </c>
      <c r="G28" s="54" t="str">
        <f>IF(B28="━","━",VLOOKUP(B28,選手情報打ち込み女子!$1:$1048576,7,FALSE))</f>
        <v>━</v>
      </c>
      <c r="H28" s="139" t="s">
        <v>76</v>
      </c>
      <c r="I28" s="116" t="str">
        <f>IF(データとりまとめシート!L34="","━",データとりまとめシート!L34)</f>
        <v>━</v>
      </c>
      <c r="J28" s="118" t="str">
        <f>IF(I28="━","━",VLOOKUP(I28,選手情報打ち込み女子!$1:$1048576,2,FALSE))</f>
        <v>━</v>
      </c>
      <c r="K28" s="119" t="str">
        <f>IF(I28="━","━",VLOOKUP(I28,選手情報打ち込み女子!$1:$1048576,3,FALSE))</f>
        <v>━</v>
      </c>
      <c r="L28" s="120" t="str">
        <f>IF(I28="━","━",VLOOKUP(I28,選手情報打ち込み女子!$1:$1048576,6,FALSE))</f>
        <v>━</v>
      </c>
      <c r="M28" s="117" t="str">
        <f>IF(データとりまとめシート!N34="","━",データとりまとめシート!N34)</f>
        <v>━</v>
      </c>
      <c r="N28" s="61" t="str">
        <f>IF(I28="━","━",VLOOKUP(I28,選手情報打ち込み女子!$1:$1048576,7,FALSE))</f>
        <v>━</v>
      </c>
      <c r="O28" s="84"/>
    </row>
    <row r="29" spans="1:15" ht="33.75" customHeight="1" x14ac:dyDescent="0.2">
      <c r="A29" s="113" t="s">
        <v>10</v>
      </c>
      <c r="B29" s="116" t="str">
        <f>IF(データとりまとめシート!L15="","━",データとりまとめシート!L15)</f>
        <v>━</v>
      </c>
      <c r="C29" s="114" t="str">
        <f>IF(B29="━","━",VLOOKUP(B29,選手情報打ち込み女子!$1:$1048576,2,FALSE))</f>
        <v>━</v>
      </c>
      <c r="D29" s="115" t="str">
        <f>IF(B29="━","━",VLOOKUP(B29,選手情報打ち込み女子!$1:$1048576,3,FALSE))</f>
        <v>━</v>
      </c>
      <c r="E29" s="116" t="str">
        <f>IF(B29="━","━",VLOOKUP(B29,選手情報打ち込み女子!$1:$1048576,6,FALSE))</f>
        <v>━</v>
      </c>
      <c r="F29" s="117" t="str">
        <f>IF(データとりまとめシート!N15="","━",データとりまとめシート!N15)</f>
        <v>━</v>
      </c>
      <c r="G29" s="54" t="str">
        <f>IF(B29="━","━",VLOOKUP(B29,選手情報打ち込み女子!$1:$1048576,7,FALSE))</f>
        <v>━</v>
      </c>
      <c r="H29" s="123" t="s">
        <v>15</v>
      </c>
      <c r="I29" s="116" t="str">
        <f>IF(データとりまとめシート!L35="","━",データとりまとめシート!L35)</f>
        <v>━</v>
      </c>
      <c r="J29" s="118" t="str">
        <f>IF(I29="━","━",VLOOKUP(I29,選手情報打ち込み女子!$1:$1048576,2,FALSE))</f>
        <v>━</v>
      </c>
      <c r="K29" s="119" t="str">
        <f>IF(I29="━","━",VLOOKUP(I29,選手情報打ち込み女子!$1:$1048576,3,FALSE))</f>
        <v>━</v>
      </c>
      <c r="L29" s="120" t="str">
        <f>IF(I29="━","━",VLOOKUP(I29,選手情報打ち込み女子!$1:$1048576,6,FALSE))</f>
        <v>━</v>
      </c>
      <c r="M29" s="117" t="str">
        <f>IF(データとりまとめシート!N35="","━",データとりまとめシート!N35)</f>
        <v>━</v>
      </c>
      <c r="N29" s="61" t="str">
        <f>IF(I29="━","━",VLOOKUP(I29,選手情報打ち込み女子!$1:$1048576,7,FALSE))</f>
        <v>━</v>
      </c>
    </row>
    <row r="30" spans="1:15" ht="33.75" customHeight="1" x14ac:dyDescent="0.2">
      <c r="A30" s="113" t="s">
        <v>10</v>
      </c>
      <c r="B30" s="116" t="str">
        <f>IF(データとりまとめシート!L16="","━",データとりまとめシート!L16)</f>
        <v>━</v>
      </c>
      <c r="C30" s="114" t="str">
        <f>IF(B30="━","━",VLOOKUP(B30,選手情報打ち込み女子!$1:$1048576,2,FALSE))</f>
        <v>━</v>
      </c>
      <c r="D30" s="115" t="str">
        <f>IF(B30="━","━",VLOOKUP(B30,選手情報打ち込み女子!$1:$1048576,3,FALSE))</f>
        <v>━</v>
      </c>
      <c r="E30" s="116" t="str">
        <f>IF(B30="━","━",VLOOKUP(B30,選手情報打ち込み女子!$1:$1048576,6,FALSE))</f>
        <v>━</v>
      </c>
      <c r="F30" s="117" t="str">
        <f>IF(データとりまとめシート!N16="","━",データとりまとめシート!N16)</f>
        <v>━</v>
      </c>
      <c r="G30" s="54" t="str">
        <f>IF(B30="━","━",VLOOKUP(B30,選手情報打ち込み女子!$1:$1048576,7,FALSE))</f>
        <v>━</v>
      </c>
      <c r="H30" s="123" t="s">
        <v>15</v>
      </c>
      <c r="I30" s="116" t="str">
        <f>IF(データとりまとめシート!L36="","━",データとりまとめシート!L36)</f>
        <v>━</v>
      </c>
      <c r="J30" s="118" t="str">
        <f>IF(I30="━","━",VLOOKUP(I30,選手情報打ち込み女子!$1:$1048576,2,FALSE))</f>
        <v>━</v>
      </c>
      <c r="K30" s="119" t="str">
        <f>IF(I30="━","━",VLOOKUP(I30,選手情報打ち込み女子!$1:$1048576,3,FALSE))</f>
        <v>━</v>
      </c>
      <c r="L30" s="120" t="str">
        <f>IF(I30="━","━",VLOOKUP(I30,選手情報打ち込み女子!$1:$1048576,6,FALSE))</f>
        <v>━</v>
      </c>
      <c r="M30" s="117" t="str">
        <f>IF(データとりまとめシート!N36="","━",データとりまとめシート!N36)</f>
        <v>━</v>
      </c>
      <c r="N30" s="61" t="str">
        <f>IF(I30="━","━",VLOOKUP(I30,選手情報打ち込み女子!$1:$1048576,7,FALSE))</f>
        <v>━</v>
      </c>
    </row>
    <row r="31" spans="1:15" ht="33.75" customHeight="1" x14ac:dyDescent="0.2">
      <c r="A31" s="113" t="s">
        <v>8</v>
      </c>
      <c r="B31" s="116" t="str">
        <f>IF(データとりまとめシート!L17="","━",データとりまとめシート!L17)</f>
        <v>━</v>
      </c>
      <c r="C31" s="124" t="str">
        <f>IF(B31="━","━",VLOOKUP(B31,選手情報打ち込み女子!$1:$1048576,2,FALSE))</f>
        <v>━</v>
      </c>
      <c r="D31" s="115" t="str">
        <f>IF(B31="━","━",VLOOKUP(B31,選手情報打ち込み女子!$1:$1048576,3,FALSE))</f>
        <v>━</v>
      </c>
      <c r="E31" s="116" t="str">
        <f>IF(B31="━","━",VLOOKUP(B31,選手情報打ち込み女子!$1:$1048576,6,FALSE))</f>
        <v>━</v>
      </c>
      <c r="F31" s="117" t="str">
        <f>IF(データとりまとめシート!N17="","━",データとりまとめシート!N17)</f>
        <v>━</v>
      </c>
      <c r="G31" s="54" t="str">
        <f>IF(B31="━","━",VLOOKUP(B31,選手情報打ち込み女子!$1:$1048576,7,FALSE))</f>
        <v>━</v>
      </c>
      <c r="H31" s="125" t="s">
        <v>17</v>
      </c>
      <c r="I31" s="116" t="str">
        <f>IF(データとりまとめシート!L37="","━",データとりまとめシート!L37)</f>
        <v>━</v>
      </c>
      <c r="J31" s="118" t="str">
        <f>IF(I31="━","━",VLOOKUP(I31,選手情報打ち込み女子!$1:$1048576,2,FALSE))</f>
        <v>━</v>
      </c>
      <c r="K31" s="119" t="str">
        <f>IF(I31="━","━",VLOOKUP(I31,選手情報打ち込み女子!$1:$1048576,3,FALSE))</f>
        <v>━</v>
      </c>
      <c r="L31" s="120" t="str">
        <f>IF(I31="━","━",VLOOKUP(I31,選手情報打ち込み女子!$1:$1048576,6,FALSE))</f>
        <v>━</v>
      </c>
      <c r="M31" s="117" t="str">
        <f>IF(データとりまとめシート!N37="","━",データとりまとめシート!N37)</f>
        <v>━</v>
      </c>
      <c r="N31" s="61" t="str">
        <f>IF(I31="━","━",VLOOKUP(I31,選手情報打ち込み女子!$1:$1048576,7,FALSE))</f>
        <v>━</v>
      </c>
      <c r="O31" s="84"/>
    </row>
    <row r="32" spans="1:15" ht="33.75" customHeight="1" x14ac:dyDescent="0.2">
      <c r="A32" s="113" t="s">
        <v>8</v>
      </c>
      <c r="B32" s="116" t="str">
        <f>IF(データとりまとめシート!L18="","━",データとりまとめシート!L18)</f>
        <v>━</v>
      </c>
      <c r="C32" s="121" t="str">
        <f>IF(B32="━","━",VLOOKUP(B32,選手情報打ち込み女子!$1:$1048576,2,FALSE))</f>
        <v>━</v>
      </c>
      <c r="D32" s="122" t="str">
        <f>IF(B32="━","━",VLOOKUP(B32,選手情報打ち込み女子!$1:$1048576,3,FALSE))</f>
        <v>━</v>
      </c>
      <c r="E32" s="116" t="str">
        <f>IF(B32="━","━",VLOOKUP(B32,選手情報打ち込み女子!$1:$1048576,6,FALSE))</f>
        <v>━</v>
      </c>
      <c r="F32" s="117" t="str">
        <f>IF(データとりまとめシート!N18="","━",データとりまとめシート!N18)</f>
        <v>━</v>
      </c>
      <c r="G32" s="54" t="str">
        <f>IF(B32="━","━",VLOOKUP(B32,選手情報打ち込み女子!$1:$1048576,7,FALSE))</f>
        <v>━</v>
      </c>
      <c r="H32" s="123" t="s">
        <v>17</v>
      </c>
      <c r="I32" s="116" t="str">
        <f>IF(データとりまとめシート!L38="","━",データとりまとめシート!L38)</f>
        <v>━</v>
      </c>
      <c r="J32" s="118" t="str">
        <f>IF(I32="━","━",VLOOKUP(I32,選手情報打ち込み女子!$1:$1048576,2,FALSE))</f>
        <v>━</v>
      </c>
      <c r="K32" s="119" t="str">
        <f>IF(I32="━","━",VLOOKUP(I32,選手情報打ち込み女子!$1:$1048576,3,FALSE))</f>
        <v>━</v>
      </c>
      <c r="L32" s="120" t="str">
        <f>IF(I32="━","━",VLOOKUP(I32,選手情報打ち込み女子!$1:$1048576,6,FALSE))</f>
        <v>━</v>
      </c>
      <c r="M32" s="117" t="str">
        <f>IF(データとりまとめシート!N38="","━",データとりまとめシート!N38)</f>
        <v>━</v>
      </c>
      <c r="N32" s="61" t="str">
        <f>IF(I32="━","━",VLOOKUP(I32,選手情報打ち込み女子!$1:$1048576,7,FALSE))</f>
        <v>━</v>
      </c>
    </row>
    <row r="33" spans="1:15" ht="33.75" customHeight="1" x14ac:dyDescent="0.2">
      <c r="A33" s="113" t="s">
        <v>6</v>
      </c>
      <c r="B33" s="116" t="str">
        <f>IF(データとりまとめシート!L19="","━",データとりまとめシート!L19)</f>
        <v>━</v>
      </c>
      <c r="C33" s="126" t="str">
        <f>IF(B33="━","━",VLOOKUP(B33,選手情報打ち込み女子!$1:$1048576,2,FALSE))</f>
        <v>━</v>
      </c>
      <c r="D33" s="111" t="str">
        <f>IF(B33="━","━",VLOOKUP(B33,選手情報打ち込み女子!$1:$1048576,3,FALSE))</f>
        <v>━</v>
      </c>
      <c r="E33" s="116" t="str">
        <f>IF(B33="━","━",VLOOKUP(B33,選手情報打ち込み女子!$1:$1048576,6,FALSE))</f>
        <v>━</v>
      </c>
      <c r="F33" s="117" t="str">
        <f>IF(データとりまとめシート!N19="","━",データとりまとめシート!N19)</f>
        <v>━</v>
      </c>
      <c r="G33" s="55" t="str">
        <f>IF(B33="━","━",VLOOKUP(B33,選手情報打ち込み女子!$1:$1048576,7,FALSE))</f>
        <v>━</v>
      </c>
      <c r="H33" s="123" t="s">
        <v>72</v>
      </c>
      <c r="I33" s="116" t="str">
        <f>IF(データとりまとめシート!L39="","━",データとりまとめシート!L39)</f>
        <v>━</v>
      </c>
      <c r="J33" s="118" t="str">
        <f>IF(I33="━","━",VLOOKUP(I33,選手情報打ち込み女子!$1:$1048576,2,FALSE))</f>
        <v>━</v>
      </c>
      <c r="K33" s="119" t="str">
        <f>IF(I33="━","━",VLOOKUP(I33,選手情報打ち込み女子!$1:$1048576,3,FALSE))</f>
        <v>━</v>
      </c>
      <c r="L33" s="120" t="str">
        <f>IF(I33="━","━",VLOOKUP(I33,選手情報打ち込み女子!$1:$1048576,6,FALSE))</f>
        <v>━</v>
      </c>
      <c r="M33" s="117" t="str">
        <f>IF(データとりまとめシート!N39="","━",データとりまとめシート!N39)</f>
        <v>━</v>
      </c>
      <c r="N33" s="61" t="str">
        <f>IF(I33="━","━",VLOOKUP(I33,選手情報打ち込み女子!$1:$1048576,7,FALSE))</f>
        <v>━</v>
      </c>
      <c r="O33" s="84"/>
    </row>
    <row r="34" spans="1:15" ht="33.75" customHeight="1" x14ac:dyDescent="0.2">
      <c r="A34" s="113" t="s">
        <v>6</v>
      </c>
      <c r="B34" s="116" t="str">
        <f>IF(データとりまとめシート!L20="","━",データとりまとめシート!L20)</f>
        <v>━</v>
      </c>
      <c r="C34" s="114" t="str">
        <f>IF(B34="━","━",VLOOKUP(B34,選手情報打ち込み女子!$1:$1048576,2,FALSE))</f>
        <v>━</v>
      </c>
      <c r="D34" s="115" t="str">
        <f>IF(B34="━","━",VLOOKUP(B34,選手情報打ち込み女子!$1:$1048576,3,FALSE))</f>
        <v>━</v>
      </c>
      <c r="E34" s="116" t="str">
        <f>IF(B34="━","━",VLOOKUP(B34,選手情報打ち込み女子!$1:$1048576,6,FALSE))</f>
        <v>━</v>
      </c>
      <c r="F34" s="117" t="str">
        <f>IF(データとりまとめシート!N20="","━",データとりまとめシート!N20)</f>
        <v>━</v>
      </c>
      <c r="G34" s="54" t="str">
        <f>IF(B34="━","━",VLOOKUP(B34,選手情報打ち込み女子!$1:$1048576,7,FALSE))</f>
        <v>━</v>
      </c>
      <c r="H34" s="123" t="s">
        <v>72</v>
      </c>
      <c r="I34" s="116" t="str">
        <f>IF(データとりまとめシート!L40="","━",データとりまとめシート!L40)</f>
        <v>━</v>
      </c>
      <c r="J34" s="118" t="str">
        <f>IF(I34="━","━",VLOOKUP(I34,選手情報打ち込み女子!$1:$1048576,2,FALSE))</f>
        <v>━</v>
      </c>
      <c r="K34" s="119" t="str">
        <f>IF(I34="━","━",VLOOKUP(I34,選手情報打ち込み女子!$1:$1048576,3,FALSE))</f>
        <v>━</v>
      </c>
      <c r="L34" s="120" t="str">
        <f>IF(I34="━","━",VLOOKUP(I34,選手情報打ち込み女子!$1:$1048576,6,FALSE))</f>
        <v>━</v>
      </c>
      <c r="M34" s="117" t="str">
        <f>IF(データとりまとめシート!N40="","━",データとりまとめシート!N40)</f>
        <v>━</v>
      </c>
      <c r="N34" s="61" t="str">
        <f>IF(I34="━","━",VLOOKUP(I34,選手情報打ち込み女子!$1:$1048576,7,FALSE))</f>
        <v>━</v>
      </c>
    </row>
    <row r="35" spans="1:15" ht="33.75" customHeight="1" x14ac:dyDescent="0.2">
      <c r="A35" s="113" t="s">
        <v>4</v>
      </c>
      <c r="B35" s="116" t="str">
        <f>IF(データとりまとめシート!L21="","━",データとりまとめシート!L21)</f>
        <v>━</v>
      </c>
      <c r="C35" s="121" t="str">
        <f>IF(B35="━","━",VLOOKUP(B35,選手情報打ち込み女子!$1:$1048576,2,FALSE))</f>
        <v>━</v>
      </c>
      <c r="D35" s="122" t="str">
        <f>IF(B35="━","━",VLOOKUP(B35,選手情報打ち込み女子!$1:$1048576,3,FALSE))</f>
        <v>━</v>
      </c>
      <c r="E35" s="116" t="str">
        <f>IF(B35="━","━",VLOOKUP(B35,選手情報打ち込み女子!$1:$1048576,6,FALSE))</f>
        <v>━</v>
      </c>
      <c r="F35" s="117" t="str">
        <f>IF(データとりまとめシート!N21="","━",データとりまとめシート!N21)</f>
        <v>━</v>
      </c>
      <c r="G35" s="55" t="str">
        <f>IF(B35="━","━",VLOOKUP(B35,選手情報打ち込み女子!$1:$1048576,7,FALSE))</f>
        <v>━</v>
      </c>
      <c r="H35" s="127" t="s">
        <v>18</v>
      </c>
      <c r="I35" s="116" t="str">
        <f>IF(データとりまとめシート!L41="","━",データとりまとめシート!L41)</f>
        <v>━</v>
      </c>
      <c r="J35" s="118" t="str">
        <f>IF(I35="━","━",VLOOKUP(I35,選手情報打ち込み女子!$1:$1048576,2,FALSE))</f>
        <v>━</v>
      </c>
      <c r="K35" s="119" t="str">
        <f>IF(I35="━","━",VLOOKUP(I35,選手情報打ち込み女子!$1:$1048576,3,FALSE))</f>
        <v>━</v>
      </c>
      <c r="L35" s="120" t="str">
        <f>IF(I35="━","━",VLOOKUP(I35,選手情報打ち込み女子!$1:$1048576,6,FALSE))</f>
        <v>━</v>
      </c>
      <c r="M35" s="117" t="str">
        <f>IF(データとりまとめシート!N41="","━",データとりまとめシート!N41)</f>
        <v>━</v>
      </c>
      <c r="N35" s="61" t="str">
        <f>IF(I35="━","━",VLOOKUP(I35,選手情報打ち込み女子!$1:$1048576,7,FALSE))</f>
        <v>━</v>
      </c>
      <c r="O35" s="84"/>
    </row>
    <row r="36" spans="1:15" ht="33.75" customHeight="1" x14ac:dyDescent="0.2">
      <c r="A36" s="113" t="s">
        <v>4</v>
      </c>
      <c r="B36" s="116" t="str">
        <f>IF(データとりまとめシート!L22="","━",データとりまとめシート!L22)</f>
        <v>━</v>
      </c>
      <c r="C36" s="121" t="str">
        <f>IF(B36="━","━",VLOOKUP(B36,選手情報打ち込み女子!$1:$1048576,2,FALSE))</f>
        <v>━</v>
      </c>
      <c r="D36" s="122" t="str">
        <f>IF(B36="━","━",VLOOKUP(B36,選手情報打ち込み女子!$1:$1048576,3,FALSE))</f>
        <v>━</v>
      </c>
      <c r="E36" s="116" t="str">
        <f>IF(B36="━","━",VLOOKUP(B36,選手情報打ち込み女子!$1:$1048576,6,FALSE))</f>
        <v>━</v>
      </c>
      <c r="F36" s="117" t="str">
        <f>IF(データとりまとめシート!N22="","━",データとりまとめシート!N22)</f>
        <v>━</v>
      </c>
      <c r="G36" s="54" t="str">
        <f>IF(B36="━","━",VLOOKUP(B36,選手情報打ち込み女子!$1:$1048576,7,FALSE))</f>
        <v>━</v>
      </c>
      <c r="H36" s="123" t="s">
        <v>18</v>
      </c>
      <c r="I36" s="116" t="str">
        <f>IF(データとりまとめシート!L42="","━",データとりまとめシート!L42)</f>
        <v>━</v>
      </c>
      <c r="J36" s="118" t="str">
        <f>IF(I36="━","━",VLOOKUP(I36,選手情報打ち込み女子!$1:$1048576,2,FALSE))</f>
        <v>━</v>
      </c>
      <c r="K36" s="119" t="str">
        <f>IF(I36="━","━",VLOOKUP(I36,選手情報打ち込み女子!$1:$1048576,3,FALSE))</f>
        <v>━</v>
      </c>
      <c r="L36" s="120" t="str">
        <f>IF(I36="━","━",VLOOKUP(I36,選手情報打ち込み女子!$1:$1048576,6,FALSE))</f>
        <v>━</v>
      </c>
      <c r="M36" s="117" t="str">
        <f>IF(データとりまとめシート!N42="","━",データとりまとめシート!N42)</f>
        <v>━</v>
      </c>
      <c r="N36" s="61" t="str">
        <f>IF(I36="━","━",VLOOKUP(I36,選手情報打ち込み女子!$1:$1048576,7,FALSE))</f>
        <v>━</v>
      </c>
      <c r="O36" s="84"/>
    </row>
    <row r="37" spans="1:15" ht="33.75" customHeight="1" x14ac:dyDescent="0.2">
      <c r="A37" s="136" t="s">
        <v>75</v>
      </c>
      <c r="B37" s="116" t="str">
        <f>IF(データとりまとめシート!L23="","━",データとりまとめシート!L23)</f>
        <v>━</v>
      </c>
      <c r="C37" s="121" t="str">
        <f>IF(B37="━","━",VLOOKUP(B37,選手情報打ち込み女子!$1:$1048576,2,FALSE))</f>
        <v>━</v>
      </c>
      <c r="D37" s="122" t="str">
        <f>IF(B37="━","━",VLOOKUP(B37,選手情報打ち込み女子!$1:$1048576,3,FALSE))</f>
        <v>━</v>
      </c>
      <c r="E37" s="116" t="str">
        <f>IF(B37="━","━",VLOOKUP(B37,選手情報打ち込み女子!$1:$1048576,6,FALSE))</f>
        <v>━</v>
      </c>
      <c r="F37" s="117" t="str">
        <f>IF(データとりまとめシート!N23="","━",データとりまとめシート!N23)</f>
        <v>━</v>
      </c>
      <c r="G37" s="56" t="str">
        <f>IF(B37="━","━",VLOOKUP(B37,選手情報打ち込み女子!$1:$1048576,7,FALSE))</f>
        <v>━</v>
      </c>
      <c r="H37" s="123" t="s">
        <v>71</v>
      </c>
      <c r="I37" s="116" t="str">
        <f>IF(データとりまとめシート!L43="","━",データとりまとめシート!L43)</f>
        <v>━</v>
      </c>
      <c r="J37" s="118" t="str">
        <f>IF(I37="━","━",VLOOKUP(I37,選手情報打ち込み女子!$1:$1048576,2,FALSE))</f>
        <v>━</v>
      </c>
      <c r="K37" s="119" t="str">
        <f>IF(I37="━","━",VLOOKUP(I37,選手情報打ち込み女子!$1:$1048576,3,FALSE))</f>
        <v>━</v>
      </c>
      <c r="L37" s="120" t="str">
        <f>IF(I37="━","━",VLOOKUP(I37,選手情報打ち込み女子!$1:$1048576,6,FALSE))</f>
        <v>━</v>
      </c>
      <c r="M37" s="117" t="str">
        <f>IF(データとりまとめシート!N43="","━",データとりまとめシート!N43)</f>
        <v>━</v>
      </c>
      <c r="N37" s="61" t="str">
        <f>IF(I37="━","━",VLOOKUP(I37,選手情報打ち込み女子!$1:$1048576,7,FALSE))</f>
        <v>━</v>
      </c>
      <c r="O37" s="84"/>
    </row>
    <row r="38" spans="1:15" ht="33.75" customHeight="1" x14ac:dyDescent="0.2">
      <c r="A38" s="136" t="s">
        <v>75</v>
      </c>
      <c r="B38" s="116" t="str">
        <f>IF(データとりまとめシート!L24="","━",データとりまとめシート!L24)</f>
        <v>━</v>
      </c>
      <c r="C38" s="121" t="str">
        <f>IF(B38="━","━",VLOOKUP(B38,選手情報打ち込み女子!$1:$1048576,2,FALSE))</f>
        <v>━</v>
      </c>
      <c r="D38" s="122" t="str">
        <f>IF(B38="━","━",VLOOKUP(B38,選手情報打ち込み女子!$1:$1048576,3,FALSE))</f>
        <v>━</v>
      </c>
      <c r="E38" s="116" t="str">
        <f>IF(B38="━","━",VLOOKUP(B38,選手情報打ち込み女子!$1:$1048576,6,FALSE))</f>
        <v>━</v>
      </c>
      <c r="F38" s="117" t="str">
        <f>IF(データとりまとめシート!N24="","━",データとりまとめシート!N24)</f>
        <v>━</v>
      </c>
      <c r="G38" s="56" t="str">
        <f>IF(B38="━","━",VLOOKUP(B38,選手情報打ち込み女子!$1:$1048576,7,FALSE))</f>
        <v>━</v>
      </c>
      <c r="H38" s="123" t="s">
        <v>71</v>
      </c>
      <c r="I38" s="116" t="str">
        <f>IF(データとりまとめシート!L44="","━",データとりまとめシート!L44)</f>
        <v>━</v>
      </c>
      <c r="J38" s="118" t="str">
        <f>IF(I38="━","━",VLOOKUP(I38,選手情報打ち込み女子!$1:$1048576,2,FALSE))</f>
        <v>━</v>
      </c>
      <c r="K38" s="119" t="str">
        <f>IF(I38="━","━",VLOOKUP(I38,選手情報打ち込み女子!$1:$1048576,3,FALSE))</f>
        <v>━</v>
      </c>
      <c r="L38" s="120" t="str">
        <f>IF(I38="━","━",VLOOKUP(I38,選手情報打ち込み女子!$1:$1048576,6,FALSE))</f>
        <v>━</v>
      </c>
      <c r="M38" s="117" t="str">
        <f>IF(データとりまとめシート!N44="","━",データとりまとめシート!N44)</f>
        <v>━</v>
      </c>
      <c r="N38" s="61" t="str">
        <f>IF(I38="━","━",VLOOKUP(I38,選手情報打ち込み女子!$1:$1048576,7,FALSE))</f>
        <v>━</v>
      </c>
      <c r="O38" s="84"/>
    </row>
    <row r="39" spans="1:15" ht="33.75" customHeight="1" x14ac:dyDescent="0.2">
      <c r="A39" s="136" t="s">
        <v>75</v>
      </c>
      <c r="B39" s="116" t="str">
        <f>IF(データとりまとめシート!L25="","━",データとりまとめシート!L25)</f>
        <v>━</v>
      </c>
      <c r="C39" s="121" t="str">
        <f>IF(B39="━","━",VLOOKUP(B39,選手情報打ち込み女子!$1:$1048576,2,FALSE))</f>
        <v>━</v>
      </c>
      <c r="D39" s="122" t="str">
        <f>IF(B39="━","━",VLOOKUP(B39,選手情報打ち込み女子!$1:$1048576,3,FALSE))</f>
        <v>━</v>
      </c>
      <c r="E39" s="116" t="str">
        <f>IF(B39="━","━",VLOOKUP(B39,選手情報打ち込み女子!$1:$1048576,6,FALSE))</f>
        <v>━</v>
      </c>
      <c r="F39" s="117" t="str">
        <f>IF(データとりまとめシート!N25="","━",データとりまとめシート!N25)</f>
        <v>━</v>
      </c>
      <c r="G39" s="56" t="str">
        <f>IF(B39="━","━",VLOOKUP(B39,選手情報打ち込み女子!$1:$1048576,7,FALSE))</f>
        <v>━</v>
      </c>
      <c r="H39" s="123" t="s">
        <v>71</v>
      </c>
      <c r="I39" s="116" t="str">
        <f>IF(データとりまとめシート!L45="","━",データとりまとめシート!L45)</f>
        <v>━</v>
      </c>
      <c r="J39" s="118" t="str">
        <f>IF(I39="━","━",VLOOKUP(I39,選手情報打ち込み女子!$1:$1048576,2,FALSE))</f>
        <v>━</v>
      </c>
      <c r="K39" s="119" t="str">
        <f>IF(I39="━","━",VLOOKUP(I39,選手情報打ち込み女子!$1:$1048576,3,FALSE))</f>
        <v>━</v>
      </c>
      <c r="L39" s="120" t="str">
        <f>IF(I39="━","━",VLOOKUP(I39,選手情報打ち込み女子!$1:$1048576,6,FALSE))</f>
        <v>━</v>
      </c>
      <c r="M39" s="117" t="str">
        <f>IF(データとりまとめシート!N45="","━",データとりまとめシート!N45)</f>
        <v>━</v>
      </c>
      <c r="N39" s="61" t="str">
        <f>IF(I39="━","━",VLOOKUP(I39,選手情報打ち込み女子!$1:$1048576,7,FALSE))</f>
        <v>━</v>
      </c>
      <c r="O39" s="84"/>
    </row>
    <row r="40" spans="1:15" ht="33.75" customHeight="1" x14ac:dyDescent="0.2">
      <c r="A40" s="136" t="s">
        <v>75</v>
      </c>
      <c r="B40" s="116" t="str">
        <f>IF(データとりまとめシート!L26="","━",データとりまとめシート!L26)</f>
        <v>━</v>
      </c>
      <c r="C40" s="121" t="str">
        <f>IF(B40="━","━",VLOOKUP(B40,選手情報打ち込み女子!$1:$1048576,2,FALSE))</f>
        <v>━</v>
      </c>
      <c r="D40" s="122" t="str">
        <f>IF(B40="━","━",VLOOKUP(B40,選手情報打ち込み女子!$1:$1048576,3,FALSE))</f>
        <v>━</v>
      </c>
      <c r="E40" s="116" t="str">
        <f>IF(B40="━","━",VLOOKUP(B40,選手情報打ち込み女子!$1:$1048576,6,FALSE))</f>
        <v>━</v>
      </c>
      <c r="F40" s="117" t="str">
        <f>IF(データとりまとめシート!N26="","━",データとりまとめシート!N26)</f>
        <v>━</v>
      </c>
      <c r="G40" s="56" t="str">
        <f>IF(B40="━","━",VLOOKUP(B40,選手情報打ち込み女子!$1:$1048576,7,FALSE))</f>
        <v>━</v>
      </c>
      <c r="H40" s="123" t="s">
        <v>71</v>
      </c>
      <c r="I40" s="116" t="str">
        <f>IF(データとりまとめシート!L46="","━",データとりまとめシート!L46)</f>
        <v>━</v>
      </c>
      <c r="J40" s="118" t="str">
        <f>IF(I40="━","━",VLOOKUP(I40,選手情報打ち込み女子!$1:$1048576,2,FALSE))</f>
        <v>━</v>
      </c>
      <c r="K40" s="119" t="str">
        <f>IF(I40="━","━",VLOOKUP(I40,選手情報打ち込み女子!$1:$1048576,3,FALSE))</f>
        <v>━</v>
      </c>
      <c r="L40" s="120" t="str">
        <f>IF(I40="━","━",VLOOKUP(I40,選手情報打ち込み女子!$1:$1048576,6,FALSE))</f>
        <v>━</v>
      </c>
      <c r="M40" s="117" t="str">
        <f>IF(データとりまとめシート!N46="","━",データとりまとめシート!N46)</f>
        <v>━</v>
      </c>
      <c r="N40" s="61" t="str">
        <f>IF(I40="━","━",VLOOKUP(I40,選手情報打ち込み女子!$1:$1048576,7,FALSE))</f>
        <v>━</v>
      </c>
      <c r="O40" s="84"/>
    </row>
    <row r="41" spans="1:15" ht="33.75" customHeight="1" x14ac:dyDescent="0.2">
      <c r="A41" s="136" t="s">
        <v>75</v>
      </c>
      <c r="B41" s="116" t="str">
        <f>IF(データとりまとめシート!L27="","━",データとりまとめシート!L27)</f>
        <v>━</v>
      </c>
      <c r="C41" s="121" t="str">
        <f>IF(B41="━","━",VLOOKUP(B41,選手情報打ち込み女子!$1:$1048576,2,FALSE))</f>
        <v>━</v>
      </c>
      <c r="D41" s="122" t="str">
        <f>IF(B41="━","━",VLOOKUP(B41,選手情報打ち込み女子!$1:$1048576,3,FALSE))</f>
        <v>━</v>
      </c>
      <c r="E41" s="116" t="str">
        <f>IF(B41="━","━",VLOOKUP(B41,選手情報打ち込み女子!$1:$1048576,6,FALSE))</f>
        <v>━</v>
      </c>
      <c r="F41" s="117" t="str">
        <f>IF(データとりまとめシート!N27="","━",データとりまとめシート!N27)</f>
        <v>━</v>
      </c>
      <c r="G41" s="56" t="str">
        <f>IF(B41="━","━",VLOOKUP(B41,選手情報打ち込み女子!$1:$1048576,7,FALSE))</f>
        <v>━</v>
      </c>
      <c r="H41" s="123" t="s">
        <v>71</v>
      </c>
      <c r="I41" s="116" t="str">
        <f>IF(データとりまとめシート!L47="","━",データとりまとめシート!L47)</f>
        <v>━</v>
      </c>
      <c r="J41" s="118" t="str">
        <f>IF(I41="━","━",VLOOKUP(I41,選手情報打ち込み女子!$1:$1048576,2,FALSE))</f>
        <v>━</v>
      </c>
      <c r="K41" s="119" t="str">
        <f>IF(I41="━","━",VLOOKUP(I41,選手情報打ち込み女子!$1:$1048576,3,FALSE))</f>
        <v>━</v>
      </c>
      <c r="L41" s="120" t="str">
        <f>IF(I41="━","━",VLOOKUP(I41,選手情報打ち込み女子!$1:$1048576,6,FALSE))</f>
        <v>━</v>
      </c>
      <c r="M41" s="117" t="str">
        <f>IF(データとりまとめシート!N47="","━",データとりまとめシート!N47)</f>
        <v>━</v>
      </c>
      <c r="N41" s="61" t="str">
        <f>IF(I41="━","━",VLOOKUP(I41,選手情報打ち込み女子!$1:$1048576,7,FALSE))</f>
        <v>━</v>
      </c>
      <c r="O41" s="84"/>
    </row>
    <row r="42" spans="1:15" ht="33.75" customHeight="1" thickBot="1" x14ac:dyDescent="0.25">
      <c r="A42" s="137" t="s">
        <v>75</v>
      </c>
      <c r="B42" s="128" t="str">
        <f>IF(データとりまとめシート!L28="","━",データとりまとめシート!L28)</f>
        <v>━</v>
      </c>
      <c r="C42" s="129" t="str">
        <f>IF(B42="━","━",VLOOKUP(B42,選手情報打ち込み女子!$1:$1048576,2,FALSE))</f>
        <v>━</v>
      </c>
      <c r="D42" s="130" t="str">
        <f>IF(B42="━","━",VLOOKUP(B42,選手情報打ち込み女子!$1:$1048576,3,FALSE))</f>
        <v>━</v>
      </c>
      <c r="E42" s="128" t="str">
        <f>IF(B42="━","━",VLOOKUP(B42,選手情報打ち込み女子!$1:$1048576,6,FALSE))</f>
        <v>━</v>
      </c>
      <c r="F42" s="131" t="str">
        <f>IF(データとりまとめシート!N28="","━",データとりまとめシート!N28)</f>
        <v>━</v>
      </c>
      <c r="G42" s="60" t="str">
        <f>IF(B42="━","━",VLOOKUP(B42,選手情報打ち込み女子!$1:$1048576,7,FALSE))</f>
        <v>━</v>
      </c>
      <c r="H42" s="132" t="s">
        <v>71</v>
      </c>
      <c r="I42" s="128" t="str">
        <f>IF(データとりまとめシート!L48="","━",データとりまとめシート!L48)</f>
        <v>━</v>
      </c>
      <c r="J42" s="133" t="str">
        <f>IF(I42="━","━",VLOOKUP(I42,選手情報打ち込み女子!$1:$1048576,2,FALSE))</f>
        <v>━</v>
      </c>
      <c r="K42" s="134" t="str">
        <f>IF(I42="━","━",VLOOKUP(I42,選手情報打ち込み女子!$1:$1048576,3,FALSE))</f>
        <v>━</v>
      </c>
      <c r="L42" s="135" t="str">
        <f>IF(I42="━","━",VLOOKUP(I42,選手情報打ち込み女子!$1:$1048576,6,FALSE))</f>
        <v>━</v>
      </c>
      <c r="M42" s="131" t="str">
        <f>IF(データとりまとめシート!N48="","━",データとりまとめシート!N48)</f>
        <v>━</v>
      </c>
      <c r="N42" s="62" t="str">
        <f>IF(I42="━","━",VLOOKUP(I42,選手情報打ち込み女子!$1:$1048576,7,FALSE))</f>
        <v>━</v>
      </c>
    </row>
  </sheetData>
  <sheetProtection password="CEFB" sheet="1" objects="1" scenarios="1"/>
  <protectedRanges>
    <protectedRange sqref="H4 J4:K4 C6:K7 B9:E10 F14:F17 I9:L10 I12:L13 I15:L20" name="範囲1"/>
  </protectedRanges>
  <mergeCells count="17">
    <mergeCell ref="A1:N1"/>
    <mergeCell ref="C6:K7"/>
    <mergeCell ref="L6:M7"/>
    <mergeCell ref="J4:K4"/>
    <mergeCell ref="C14:D14"/>
    <mergeCell ref="M9:M10"/>
    <mergeCell ref="I12:L13"/>
    <mergeCell ref="B9:E10"/>
    <mergeCell ref="F9:F10"/>
    <mergeCell ref="I9:L10"/>
    <mergeCell ref="I15:L16"/>
    <mergeCell ref="I17:L18"/>
    <mergeCell ref="I19:L20"/>
    <mergeCell ref="B14:B17"/>
    <mergeCell ref="C15:D15"/>
    <mergeCell ref="C16:D16"/>
    <mergeCell ref="C17:D17"/>
  </mergeCells>
  <phoneticPr fontId="1"/>
  <pageMargins left="0.9055118110236221" right="0.70866141732283472" top="0.74803149606299213" bottom="0.74803149606299213" header="0.31496062992125984" footer="0.31496062992125984"/>
  <pageSetup paperSize="9" scale="67"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申し込み方法</vt:lpstr>
      <vt:lpstr>選手情報打ち込み男子</vt:lpstr>
      <vt:lpstr>選手情報打ち込み女子</vt:lpstr>
      <vt:lpstr>データとりまとめシート</vt:lpstr>
      <vt:lpstr>市総体　参加申込書男子</vt:lpstr>
      <vt:lpstr>市総体　参加申込書女子</vt:lpstr>
      <vt:lpstr>'市総体　参加申込書女子'!Print_Area</vt:lpstr>
      <vt:lpstr>'市総体　参加申込書男子'!Print_Area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dc:creator>
  <cp:lastModifiedBy>山本英司</cp:lastModifiedBy>
  <cp:lastPrinted>2015-06-08T08:55:59Z</cp:lastPrinted>
  <dcterms:created xsi:type="dcterms:W3CDTF">2013-05-04T08:57:00Z</dcterms:created>
  <dcterms:modified xsi:type="dcterms:W3CDTF">2018-05-27T11:31:35Z</dcterms:modified>
</cp:coreProperties>
</file>